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3725" windowHeight="5640" tabRatio="831" firstSheet="2" activeTab="8"/>
  </bookViews>
  <sheets>
    <sheet name="Cele" sheetId="1" r:id="rId1"/>
    <sheet name="Wdrażanie i kontrola" sheetId="2" r:id="rId2"/>
    <sheet name="SJB A mark mix" sheetId="3" r:id="rId3"/>
    <sheet name="SJB A STP" sheetId="4" r:id="rId4"/>
    <sheet name="Markmix-skrót" sheetId="5" r:id="rId5"/>
    <sheet name="STRUKTURA" sheetId="6" r:id="rId6"/>
    <sheet name="Streszczenie menedż." sheetId="7" r:id="rId7"/>
    <sheet name="Analiza sytuacji mark." sheetId="8" r:id="rId8"/>
    <sheet name="Analiza strategiczna" sheetId="9" r:id="rId9"/>
    <sheet name="Analiza rynku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<sst xmlns="http://schemas.openxmlformats.org/spreadsheetml/2006/main" count="771" uniqueCount="604">
  <si>
    <t>Informacje o rynku i firmie</t>
  </si>
  <si>
    <t>Audyt obecnej sytuacji marketingowej</t>
  </si>
  <si>
    <t>Środowisko polityczno-prawne</t>
  </si>
  <si>
    <t>Środowisko ekonomiczne</t>
  </si>
  <si>
    <t>Środowisko społeczne</t>
  </si>
  <si>
    <t>Środowisko technologiczne</t>
  </si>
  <si>
    <t>Środowisko konkurencyjne</t>
  </si>
  <si>
    <t>Środowisko konsumentów</t>
  </si>
  <si>
    <t>Środowisko dostawców i partnerów handlowych</t>
  </si>
  <si>
    <t>Niewielkie możliwości lobbingu w zakresie sytuacji klubów sportowych</t>
  </si>
  <si>
    <t>Nowości technologiczne wielkich konkurentów (buty z mikroprocesorem i in.)</t>
  </si>
  <si>
    <t>Perspektywa adaptacji niektórych innowacji (np. "oddychające" buty)</t>
  </si>
  <si>
    <r>
      <t xml:space="preserve">Firma X funkcjonuje na </t>
    </r>
    <r>
      <rPr>
        <b/>
        <sz val="8"/>
        <rFont val="Arial"/>
        <family val="2"/>
      </rPr>
      <t>rynku obuwniczym</t>
    </r>
    <r>
      <rPr>
        <sz val="8"/>
        <rFont val="Arial"/>
        <family val="2"/>
      </rPr>
      <t xml:space="preserve"> - posiadając ponad 50-letnią tradycję w tej działalności. Przez ponad trzydzieści lat funkcjonowała jako zakład rzemieślniczy, natomiast od 1991 jest rodzinną sp.z.o.o. - udziałowcami jest rodzina Nowaków z Krakowa. Firma swoją działalność koncentruje na rynku tańszego segmentu obuwia sportowego (korki, kolce, buty do gry w koszykówkę i in.)</t>
    </r>
  </si>
  <si>
    <t>Audyt strategii marketingowej</t>
  </si>
  <si>
    <t>Zagrożenie ze strony wielków konkurentów w okresach wyprzedaży</t>
  </si>
  <si>
    <t>Małe niebezpieczeństwo nowych wejść przez konkurentów krajowych</t>
  </si>
  <si>
    <t>Brak perspektyw na zahowanie przepływu taniego obuwia chińskiego</t>
  </si>
  <si>
    <t>Wzrost świadomości marki jako specjalistycznego obuwia w dobrej cenie</t>
  </si>
  <si>
    <t>Perspektywa wzrostu cen materiałów (skóra) w związku z wejściem do UE</t>
  </si>
  <si>
    <t>Spadające obroty tradycyjnych sklepów sportowych</t>
  </si>
  <si>
    <t>Wzrost udziału w rynku sklepów sportowych w centrach handlowych</t>
  </si>
  <si>
    <t>Audyt organizacji marketingu</t>
  </si>
  <si>
    <t>Audyt systemów marketingowych</t>
  </si>
  <si>
    <r>
      <t xml:space="preserve">Misją firmy jest współtworzenie mody na amatorskie uprawianie dyscyplin sportowych. Strategia bazuje na dostarczaniu </t>
    </r>
    <r>
      <rPr>
        <b/>
        <sz val="8"/>
        <rFont val="Arial"/>
        <family val="2"/>
      </rPr>
      <t>wysokiej jakości</t>
    </r>
    <r>
      <rPr>
        <sz val="8"/>
        <rFont val="Arial"/>
        <family val="2"/>
      </rPr>
      <t xml:space="preserve"> specjalistycznego obuwia sportowego </t>
    </r>
    <r>
      <rPr>
        <b/>
        <sz val="8"/>
        <rFont val="Arial"/>
        <family val="2"/>
      </rPr>
      <t>po niższych cenach</t>
    </r>
    <r>
      <rPr>
        <sz val="8"/>
        <rFont val="Arial"/>
        <family val="2"/>
      </rPr>
      <t xml:space="preserve"> niż np. Adidas.</t>
    </r>
  </si>
  <si>
    <t>Wzrost gospodarczy przekładajcy się na zwiększony popyt konsumencki</t>
  </si>
  <si>
    <t>Perspektywa utrzymania obecnej stawki VAT na obuwie</t>
  </si>
  <si>
    <t>Wzrost popularności sportów amatorskich (kluby fitness i in.)</t>
  </si>
  <si>
    <t>Moda na niektóre imprezy marszowo-biegowe  (np. "na Rynek marsz")</t>
  </si>
  <si>
    <t>Możliwości wykreowania popytu na obuwie kolarskie / do jazdy na rowerze</t>
  </si>
  <si>
    <t>Nowe grupy klientów ceniących jakość, a nie przepłacających za markę</t>
  </si>
  <si>
    <t>(Dane wejściowe)*</t>
  </si>
  <si>
    <t>* dane przykładowe, nie obejmują faktycznej sytuacji na analizowanym rynku</t>
  </si>
  <si>
    <t>liczba sklepów prowadzących sprzedaż obuwia firmy</t>
  </si>
  <si>
    <t>liczba sklepów prowadzących sprzedaż obuwia w tej kategorii</t>
  </si>
  <si>
    <t>udział w rynku %</t>
  </si>
  <si>
    <t>udział w kategorii %</t>
  </si>
  <si>
    <t>wzgl.udział w rynku %</t>
  </si>
  <si>
    <t>share of voice %</t>
  </si>
  <si>
    <t>dystrybucja numeryczna</t>
  </si>
  <si>
    <t>udz.reklamy w sprzedaży</t>
  </si>
  <si>
    <r>
      <t>Badania rynku</t>
    </r>
    <r>
      <rPr>
        <sz val="8"/>
        <rFont val="Arial"/>
        <family val="2"/>
      </rPr>
      <t xml:space="preserve"> firma prowadzi we własnym zakresie, kupując gotowe raporty oraz ankietując dystrybutorów (i wybrane grupy klientów). </t>
    </r>
    <r>
      <rPr>
        <b/>
        <sz val="8"/>
        <rFont val="Arial"/>
        <family val="2"/>
      </rPr>
      <t xml:space="preserve">System logistyczny </t>
    </r>
    <r>
      <rPr>
        <sz val="8"/>
        <rFont val="Arial"/>
        <family val="2"/>
      </rPr>
      <t>własny (12 samochodów dostawczych).</t>
    </r>
  </si>
  <si>
    <r>
      <t xml:space="preserve">Dyrektor marketingu </t>
    </r>
    <r>
      <rPr>
        <sz val="8"/>
        <rFont val="Arial"/>
        <family val="2"/>
      </rPr>
      <t xml:space="preserve">w randze wiceprezesa Zarządu, raportuje mu trzech </t>
    </r>
    <r>
      <rPr>
        <b/>
        <sz val="8"/>
        <rFont val="Arial"/>
        <family val="2"/>
      </rPr>
      <t>brand managerów</t>
    </r>
    <r>
      <rPr>
        <sz val="8"/>
        <rFont val="Arial"/>
        <family val="2"/>
      </rPr>
      <t>, którzy kierują małymi zespołami 2-3 specjalistów oraz asystentów marketingu</t>
    </r>
  </si>
  <si>
    <t>Zarys sytuacji w zakresie marketing-mix</t>
  </si>
  <si>
    <t>Faza</t>
  </si>
  <si>
    <t>Wprowadzenie produktu</t>
  </si>
  <si>
    <t>Rozwój produktu</t>
  </si>
  <si>
    <t>Dojrzałość produktu</t>
  </si>
  <si>
    <t>Schyłek produktu</t>
  </si>
  <si>
    <t>(suma)</t>
  </si>
  <si>
    <t>Produkt</t>
  </si>
  <si>
    <t>Produkt - struktura asortymentu (w %)</t>
  </si>
  <si>
    <t>Gumowe korki</t>
  </si>
  <si>
    <t>Buty bokserskie ALEX</t>
  </si>
  <si>
    <t>Air-breathe STEP</t>
  </si>
  <si>
    <t>Bike-shoes WHEEL</t>
  </si>
  <si>
    <t>Buty do krykieta BV-2</t>
  </si>
  <si>
    <t>Kolce ROBBY</t>
  </si>
  <si>
    <t>Aerobic-shoes FIT</t>
  </si>
  <si>
    <t>Korki NEW GENERATION</t>
  </si>
  <si>
    <t>Korki LIDER</t>
  </si>
  <si>
    <t>Basket-shoes BULL</t>
  </si>
  <si>
    <t>Tenis-shoes NET</t>
  </si>
  <si>
    <t>Buty szermiercze KIX</t>
  </si>
  <si>
    <t>Cena - bazowa idea pozycjonowania</t>
  </si>
  <si>
    <t>Pozycja cenowa firmy (skala 1-10)</t>
  </si>
  <si>
    <t>Postrzegana przez klienta jakość (skala 1-10)</t>
  </si>
  <si>
    <t>Opis polityki cenowej</t>
  </si>
  <si>
    <r>
      <t xml:space="preserve">Firma X pozycjonuje swoje produkty w </t>
    </r>
    <r>
      <rPr>
        <b/>
        <sz val="8"/>
        <rFont val="Arial"/>
        <family val="2"/>
      </rPr>
      <t>wyższym segmecie cenowym</t>
    </r>
    <r>
      <rPr>
        <sz val="8"/>
        <rFont val="Arial"/>
        <family val="2"/>
      </rPr>
      <t xml:space="preserve"> jako bezpośrednia konkurencja dla marek znanych producentów (Adidas, Puma, Nike, Reebook), z segementu tańszego obuwia, gdzie konkurentem jest obuwie sportowe z Chin stopniowo się wycofują. Ideą jest adresowanie produktów do klientów w wieku 19-35 lat, uprawiających sporty amatorskie, ceniących jakość, ale uważających, że produkty markowe nie są warte swojej ceny.</t>
    </r>
  </si>
  <si>
    <t>Dystrybucja - struktura kanałów i polityka</t>
  </si>
  <si>
    <t>Rodzaj kanału</t>
  </si>
  <si>
    <t>% sprzedaży</t>
  </si>
  <si>
    <r>
      <t xml:space="preserve">W związku z barierami wejścia do sklepów firmowych przy dużych centrach handlowych oraz braku środków na rozwój własnych sklepów firmowych, firma w ostatnim czasie lokuje swoje produkty w </t>
    </r>
    <r>
      <rPr>
        <b/>
        <sz val="8"/>
        <rFont val="Arial"/>
        <family val="2"/>
      </rPr>
      <t>sklepach z odzieżą młodzieżową</t>
    </r>
    <r>
      <rPr>
        <sz val="8"/>
        <rFont val="Arial"/>
        <family val="2"/>
      </rPr>
      <t>, wciąż silnym ogniwem dystrybucji są tradycyjne sklepy firmowe. Perspektywicznym kanałem dystrybucji wydaje się być również e-commerce.</t>
    </r>
  </si>
  <si>
    <t>Duże sieci handlowe</t>
  </si>
  <si>
    <t>Własne kanały (sklepy, wysyłkowy, e-commerce)</t>
  </si>
  <si>
    <t>Sklepy specjalistyczne</t>
  </si>
  <si>
    <t>Inne sklepy (m.in. z produktami substytucyjnymi)</t>
  </si>
  <si>
    <t>Promocja - struktura wydatków i polityka</t>
  </si>
  <si>
    <t>Reklama</t>
  </si>
  <si>
    <t>PR</t>
  </si>
  <si>
    <t>Prom.sprz.</t>
  </si>
  <si>
    <t>Sprz.osob.</t>
  </si>
  <si>
    <t>Mark.bezp.</t>
  </si>
  <si>
    <t>Instrument</t>
  </si>
  <si>
    <t>Udział %</t>
  </si>
  <si>
    <t>Suma</t>
  </si>
  <si>
    <r>
      <t xml:space="preserve">Firma X koncentruje swoje wydatki promocyjne przede wszystkim </t>
    </r>
    <r>
      <rPr>
        <b/>
        <sz val="8"/>
        <rFont val="Arial"/>
        <family val="2"/>
      </rPr>
      <t xml:space="preserve">reklamując </t>
    </r>
    <r>
      <rPr>
        <sz val="8"/>
        <rFont val="Arial"/>
        <family val="2"/>
      </rPr>
      <t>swoje produkty w czasopismach poświęconych uprawianiu sportu a także w portalach internetowych zreszających sympatyków różnych dyscyplin. Część wydatków to także artykuły sponsorowane oraz program lojalnościowy dla stałych klientów. Sprzedaż osobista to przede wszystkim koszty szkoleń.</t>
    </r>
  </si>
  <si>
    <t>Informacje podstawowe</t>
  </si>
  <si>
    <t>Plan przygotował:</t>
  </si>
  <si>
    <t>Plan zatwierdził:</t>
  </si>
  <si>
    <t>Data ostatniej aktualizacji:</t>
  </si>
  <si>
    <t>Założenia makroekonomiczne</t>
  </si>
  <si>
    <t>Wskaźnik</t>
  </si>
  <si>
    <t>wzrost PKB (%)</t>
  </si>
  <si>
    <t>inflacja średnioroczna (%)</t>
  </si>
  <si>
    <t>kurs EUR (w PLN)</t>
  </si>
  <si>
    <t>wzrost spożycia indywid. (%)</t>
  </si>
  <si>
    <t>Prognoza sprzedaży</t>
  </si>
  <si>
    <t>Element</t>
  </si>
  <si>
    <t>Dyn.sprz.w EUR (%)</t>
  </si>
  <si>
    <t>Dyn.sprz.w PLN (%)</t>
  </si>
  <si>
    <t>Dyn.rynku w PLN (%)</t>
  </si>
  <si>
    <t>Dyn.rynku w EUR (%)</t>
  </si>
  <si>
    <t>Sprzedaż a PKB</t>
  </si>
  <si>
    <t>Sprzedaż a sp.ind.</t>
  </si>
  <si>
    <t>podatek doch.od firm (%)</t>
  </si>
  <si>
    <t>Prognoza zysków</t>
  </si>
  <si>
    <t>Rent.sektora (%)</t>
  </si>
  <si>
    <t>Wart.rynku (tys.EUR)</t>
  </si>
  <si>
    <t>Wart.rynku (tys.PLN)</t>
  </si>
  <si>
    <t>Sprzedaż (tys.EUR)</t>
  </si>
  <si>
    <t>Sprzedaż (tys.PLN)</t>
  </si>
  <si>
    <t>EBIT (%)</t>
  </si>
  <si>
    <t>Udział w rynku (%)</t>
  </si>
  <si>
    <t>Zysk brutto (tys.PLN)</t>
  </si>
  <si>
    <t>Zysk brutto (tys.EUR)</t>
  </si>
  <si>
    <t>Zysk netto (tys.PLN)</t>
  </si>
  <si>
    <t>Real.dyn.zys.netto(%)</t>
  </si>
  <si>
    <t>Krzysztof Nowak, Mark.Manager</t>
  </si>
  <si>
    <t>Jan Kowalski, CEO</t>
  </si>
  <si>
    <t>Dyn.zys.netto (%)</t>
  </si>
  <si>
    <t>Cele marketingowe</t>
  </si>
  <si>
    <t xml:space="preserve">Cel </t>
  </si>
  <si>
    <t>Sposób pomiaru</t>
  </si>
  <si>
    <t>Wybrane strategie</t>
  </si>
  <si>
    <t>Kwartalny pomiar wskaźnika MSHR (udział w rynku)</t>
  </si>
  <si>
    <t>Wskaźnik (sprzedaż nowych produktów / sprzedaż ogółem) - pomiar comiesięczny</t>
  </si>
  <si>
    <r>
      <t>1.</t>
    </r>
    <r>
      <rPr>
        <sz val="10"/>
        <rFont val="Arial"/>
        <family val="0"/>
      </rPr>
      <t xml:space="preserve"> Systematycznie umacniać swoją pozycję konkurencyjną poprzez zwiększanie udziału w rynku corocznie co najmniej o 0,3 punktu procentowego</t>
    </r>
  </si>
  <si>
    <r>
      <t>2.</t>
    </r>
    <r>
      <rPr>
        <sz val="10"/>
        <rFont val="Arial"/>
        <family val="0"/>
      </rPr>
      <t xml:space="preserve"> Osiągnąć poziom rentowności sektora w 2006 roku </t>
    </r>
  </si>
  <si>
    <r>
      <t>3.</t>
    </r>
    <r>
      <rPr>
        <sz val="10"/>
        <rFont val="Arial"/>
        <family val="0"/>
      </rPr>
      <t xml:space="preserve"> Umocnić swoją ofertę w zakresie nowych produktów poprzez oferowanie ich na poziomie co najmniej 20% ogółu sprzedaży począwszy od 2005 roku</t>
    </r>
  </si>
  <si>
    <t>Cel</t>
  </si>
  <si>
    <t>Strategie</t>
  </si>
  <si>
    <t>Termin realizacji</t>
  </si>
  <si>
    <t>Odpowiedzialny</t>
  </si>
  <si>
    <t>Jacek Nowak - Sales Manager regionu A</t>
  </si>
  <si>
    <t>Janusz Kowalik - Brand Manager X, Y, Z</t>
  </si>
  <si>
    <t>2008-01-01 (przegląd copółroczny realizacji strategii)</t>
  </si>
  <si>
    <t>2006-01-01 (kolejne przeglądy co pół roku)</t>
  </si>
  <si>
    <t>2006-01-01 (przeglądy kwartalne)</t>
  </si>
  <si>
    <t>Menedżerowie marketingu jednostek A, B, C</t>
  </si>
  <si>
    <t>2006-01-01 (przegląd portfela produktów)</t>
  </si>
  <si>
    <t>Robert Nowacki - Dyrektor Marketingu</t>
  </si>
  <si>
    <t>2006-06-30 (wcześniej comiesięczne przeglądy)</t>
  </si>
  <si>
    <t>Krzysztof Krzysztofik - Dyrektor Działu R&amp;D</t>
  </si>
  <si>
    <t>Bazowa waluta i horyzont planu</t>
  </si>
  <si>
    <t>EUR / 2005-2007</t>
  </si>
  <si>
    <t>31/12/2004</t>
  </si>
  <si>
    <r>
      <t xml:space="preserve">PLAN MARKETINGOWY - </t>
    </r>
    <r>
      <rPr>
        <sz val="12"/>
        <color indexed="53"/>
        <rFont val="Arial Black"/>
        <family val="2"/>
      </rPr>
      <t>Streszczenie menedżerskie</t>
    </r>
  </si>
  <si>
    <r>
      <t xml:space="preserve">PLAN MARKETINGOWY - </t>
    </r>
    <r>
      <rPr>
        <sz val="12"/>
        <color indexed="53"/>
        <rFont val="Arial Black"/>
        <family val="2"/>
      </rPr>
      <t>Cele i strategie</t>
    </r>
  </si>
  <si>
    <r>
      <t xml:space="preserve">Wskaźnik EBIT / rentowność sektora </t>
    </r>
    <r>
      <rPr>
        <u val="single"/>
        <sz val="10"/>
        <rFont val="Arial CE"/>
        <family val="2"/>
      </rPr>
      <t>&gt;</t>
    </r>
    <r>
      <rPr>
        <sz val="10"/>
        <rFont val="Arial"/>
        <family val="0"/>
      </rPr>
      <t xml:space="preserve"> 1 (pomiar cokwartalny)</t>
    </r>
  </si>
  <si>
    <r>
      <t xml:space="preserve">1a. </t>
    </r>
    <r>
      <rPr>
        <sz val="10"/>
        <rFont val="Arial CE"/>
        <family val="2"/>
      </rPr>
      <t>Skoncentrować działania w kierunku przejęcia części klientów z segmentu X od głównego konkurenta Y -  o wartości 0,1% rynku rocznie</t>
    </r>
  </si>
  <si>
    <r>
      <t xml:space="preserve">3a. </t>
    </r>
    <r>
      <rPr>
        <sz val="10"/>
        <rFont val="Arial CE"/>
        <family val="2"/>
      </rPr>
      <t>Ukształtować portfel produktów w kierunku rezygnacji z produktów - "psów" Q, P a silniejszym promowaniu "gwiazd" - produktów G, H, J</t>
    </r>
  </si>
  <si>
    <r>
      <t>3b</t>
    </r>
    <r>
      <rPr>
        <sz val="10"/>
        <rFont val="Arial CE"/>
        <family val="2"/>
      </rPr>
      <t>. Kontynuować działania badawczo-rozwojowe w celu wprowadzenia na rynek w połowie 2006 roku innowacyjnego produktu V</t>
    </r>
  </si>
  <si>
    <r>
      <t xml:space="preserve">PLAN MARKETINGOWY </t>
    </r>
    <r>
      <rPr>
        <sz val="12"/>
        <color indexed="17"/>
        <rFont val="Arial Black"/>
        <family val="2"/>
      </rPr>
      <t>- Opis sytuacji marketingowej</t>
    </r>
  </si>
  <si>
    <t>Analiza SWOT</t>
  </si>
  <si>
    <t>SZANSE (O)</t>
  </si>
  <si>
    <t>ZAGROŻENIA (T)</t>
  </si>
  <si>
    <t>SILNE STRONY (S)</t>
  </si>
  <si>
    <t>SŁABE STRONY (W)</t>
  </si>
  <si>
    <t>Wzrost świadomości marki</t>
  </si>
  <si>
    <t>Zasoby marketingowe umożliwiające wykreowanie nowych marek</t>
  </si>
  <si>
    <t>Stała grupa klientów ceniących jakość za rozsądną cenę</t>
  </si>
  <si>
    <t>Zdolność do szybkiej adaptacji innowacji rynkowych</t>
  </si>
  <si>
    <t>Dobre pozycjonowanie i struktura portfela produktów</t>
  </si>
  <si>
    <t>Małe możliwości lobbingu przez samą firmę</t>
  </si>
  <si>
    <t>Sieć dystrybucji nie odpowiadająca obecnym wymogom rynku</t>
  </si>
  <si>
    <t>Niski udział sprzedaży osobistej w wydatkach promocyjnych</t>
  </si>
  <si>
    <t>Brak systemowego pozyskiwania informacji z rynku</t>
  </si>
  <si>
    <t>Wzrost gospodarczy i rosnący popyt konsumpcyjny</t>
  </si>
  <si>
    <t>Wzrost popularności sportów amatorskich</t>
  </si>
  <si>
    <t>Moda na niektóre masowe imprezy marszowo-biegowe</t>
  </si>
  <si>
    <t>Małe zagrożenie nowych wejść konkurentów krajowych</t>
  </si>
  <si>
    <t>Stabilna polityka podatkowa dotycząca sektora obuwniczego</t>
  </si>
  <si>
    <t>Import taniego obuwia chińskiego</t>
  </si>
  <si>
    <t>Nowości technologiczne wielkich konkurentów</t>
  </si>
  <si>
    <t>Wzrost cen materiałów w związku z wejściem do UE</t>
  </si>
  <si>
    <t>Groźba spadku obrotów podczas akcji wyprzedaży konkurentów</t>
  </si>
  <si>
    <t>Słabość stowarzyszeń branżowych w sektorze</t>
  </si>
  <si>
    <t>BILANS - (W) (O) (T)</t>
  </si>
  <si>
    <t>BILANS - (S) (O) (T)</t>
  </si>
  <si>
    <t>STRATEGIE:</t>
  </si>
  <si>
    <t>ekspansji (maxi-maxi)</t>
  </si>
  <si>
    <t>konserwatywna (maxi-mini)</t>
  </si>
  <si>
    <t>konkurencyjna (mini-maxi)</t>
  </si>
  <si>
    <t>defensywna (mini-mini)</t>
  </si>
  <si>
    <t>Segment</t>
  </si>
  <si>
    <t>Macierz BCG (wartości w tys. EUR)</t>
  </si>
  <si>
    <t>Sprzedaż firmy w danym roku</t>
  </si>
  <si>
    <t>Sprzedaż konkur.w danym roku</t>
  </si>
  <si>
    <t>Wartość rynku w danym roku</t>
  </si>
  <si>
    <t>Wartość rynku w ubieg.roku</t>
  </si>
  <si>
    <t>ob.ogólnosport.</t>
  </si>
  <si>
    <t>ob.piłkarskie</t>
  </si>
  <si>
    <t>ob.kolarskie</t>
  </si>
  <si>
    <t>ob.bokserskie</t>
  </si>
  <si>
    <t>ob.koszykarskie</t>
  </si>
  <si>
    <t>ob.tenisowe</t>
  </si>
  <si>
    <t>ob.lekkoatletycz.</t>
  </si>
  <si>
    <t>ob.sportów nisz.</t>
  </si>
  <si>
    <t>Ogółem</t>
  </si>
  <si>
    <t>Wzg.udział w rynku (%)</t>
  </si>
  <si>
    <t>Dynamika rynku (%)</t>
  </si>
  <si>
    <t>Macierz General Electric (Mc Kinseya)</t>
  </si>
  <si>
    <t xml:space="preserve">Tempo rozwoju rynku </t>
  </si>
  <si>
    <t xml:space="preserve">Wielkość rynku </t>
  </si>
  <si>
    <t xml:space="preserve">Ryzyko rynku </t>
  </si>
  <si>
    <t xml:space="preserve">Koszty wejścia na rynek </t>
  </si>
  <si>
    <t xml:space="preserve">Systuacja konkurencyjna </t>
  </si>
  <si>
    <t xml:space="preserve">Elastyczność cenowa </t>
  </si>
  <si>
    <t xml:space="preserve">Częstość zamówień </t>
  </si>
  <si>
    <t xml:space="preserve">Potencjał innowacyjny </t>
  </si>
  <si>
    <t xml:space="preserve">Atrakcyjność klientów </t>
  </si>
  <si>
    <t>Czynniki atrakcyjności rynku</t>
  </si>
  <si>
    <t>Ocena (skala 1-5)</t>
  </si>
  <si>
    <t>Waga</t>
  </si>
  <si>
    <t>Ocena ważona</t>
  </si>
  <si>
    <t>Udział w rynku</t>
  </si>
  <si>
    <t>Dynamika udziału w rynku</t>
  </si>
  <si>
    <t>Jakość produktów</t>
  </si>
  <si>
    <t>Marka firmy</t>
  </si>
  <si>
    <t>Sieć dystrybucji</t>
  </si>
  <si>
    <t>Efektywność reklamy</t>
  </si>
  <si>
    <t>Zdolności produkcyjne</t>
  </si>
  <si>
    <t>Koszty jednostkowe</t>
  </si>
  <si>
    <t>Relacje z dostawcami</t>
  </si>
  <si>
    <t>Innowacyjność firmy</t>
  </si>
  <si>
    <t>Wydajność / logistyka</t>
  </si>
  <si>
    <t>Potencjał zas.ludzkich</t>
  </si>
  <si>
    <t>Czynniki pozycji konkurencyjnej firmy</t>
  </si>
  <si>
    <t>Legenda do macierzy GE</t>
  </si>
  <si>
    <t>(Układ pól macierzy GE a strategia)</t>
  </si>
  <si>
    <t>Strategia ekspansji</t>
  </si>
  <si>
    <t>Strategia inwestycji selektywnych</t>
  </si>
  <si>
    <t>Strategia wycofania/zgarniania zysku</t>
  </si>
  <si>
    <t>Legenda do BCG</t>
  </si>
  <si>
    <t xml:space="preserve">dojne </t>
  </si>
  <si>
    <t>krowy</t>
  </si>
  <si>
    <t>psy</t>
  </si>
  <si>
    <t>znaki</t>
  </si>
  <si>
    <t>zapytania</t>
  </si>
  <si>
    <t>gwiazdy</t>
  </si>
  <si>
    <t>Pozycja drugo-trzeciorzędnego gracza na mało rosnącym rynku</t>
  </si>
  <si>
    <r>
      <t>Atrakcy</t>
    </r>
    <r>
      <rPr>
        <sz val="7"/>
        <rFont val="Arial"/>
        <family val="2"/>
      </rPr>
      <t>jność</t>
    </r>
    <r>
      <rPr>
        <sz val="8"/>
        <rFont val="Arial"/>
        <family val="2"/>
      </rPr>
      <t xml:space="preserve"> inwest</t>
    </r>
    <r>
      <rPr>
        <sz val="7"/>
        <rFont val="Arial"/>
        <family val="2"/>
      </rPr>
      <t xml:space="preserve">ycyjna </t>
    </r>
  </si>
  <si>
    <r>
      <t>Atrakcy</t>
    </r>
    <r>
      <rPr>
        <sz val="7"/>
        <rFont val="Arial"/>
        <family val="2"/>
      </rPr>
      <t>jność</t>
    </r>
    <r>
      <rPr>
        <sz val="8"/>
        <rFont val="Arial"/>
        <family val="2"/>
      </rPr>
      <t xml:space="preserve"> zaopa</t>
    </r>
    <r>
      <rPr>
        <sz val="7"/>
        <rFont val="Arial"/>
        <family val="2"/>
      </rPr>
      <t>trzenia</t>
    </r>
  </si>
  <si>
    <r>
      <t xml:space="preserve">PLAN MARKETINGOWY - </t>
    </r>
    <r>
      <rPr>
        <sz val="12"/>
        <color indexed="21"/>
        <rFont val="Arial Black"/>
        <family val="2"/>
      </rPr>
      <t>Analiza strategiczna</t>
    </r>
  </si>
  <si>
    <r>
      <t>2a</t>
    </r>
    <r>
      <rPr>
        <sz val="9"/>
        <rFont val="Arial CE"/>
        <family val="2"/>
      </rPr>
      <t>. Osiągnąć poprawę rentowności dzięki dążeniu do realizacji budżetów marketingowych w jednostkach biznesu A, B, C na poziomie 90-95% planu</t>
    </r>
  </si>
  <si>
    <r>
      <t xml:space="preserve">1b. </t>
    </r>
    <r>
      <rPr>
        <sz val="8"/>
        <rFont val="Arial CE"/>
        <family val="2"/>
      </rPr>
      <t>Pozyskać nowych klientów (0,5 mln EUR pierwszy rok, 1 mln EUR - drugi rok, 2 mln EUR - kolejne lata) dzięki wprowadzeniu nowych produktów: X, Y, Z</t>
    </r>
  </si>
  <si>
    <t>PLAN MARKETINGOWY dla firmy</t>
  </si>
  <si>
    <t>SPORT SHOES</t>
  </si>
  <si>
    <t>na lata</t>
  </si>
  <si>
    <t>2005-2007</t>
  </si>
  <si>
    <t>Struktura planu</t>
  </si>
  <si>
    <t>(c) by Michał Dziekoński 2004/2005</t>
  </si>
  <si>
    <t>I. Streszczenie menedżerskie</t>
  </si>
  <si>
    <t>II. Analiza sytuacji marketingowej</t>
  </si>
  <si>
    <t>III. Analiza strategiczna</t>
  </si>
  <si>
    <t>IV. Analiza rynku</t>
  </si>
  <si>
    <t>V. Cele i strategie marketingowe</t>
  </si>
  <si>
    <t>VIa, VIb, VIc - Strategie na poziomie SJB (A,B,C)</t>
  </si>
  <si>
    <t>VIIa, VIIb, VIIc - Marketing-mix dla trzech SJB (A,B,C)</t>
  </si>
  <si>
    <t xml:space="preserve"> ~ arkusze do tej pory opracowane</t>
  </si>
  <si>
    <t>VIII. Wdrożenie i kontrola planu</t>
  </si>
  <si>
    <t>Audyt wydajnosci marketingu (wybrane wskazniki)</t>
  </si>
  <si>
    <t>Audyt srodowiska marketingowego</t>
  </si>
  <si>
    <r>
      <t>PLAN MARKETINGOWY</t>
    </r>
    <r>
      <rPr>
        <sz val="12"/>
        <color indexed="48"/>
        <rFont val="Arial Black"/>
        <family val="2"/>
      </rPr>
      <t xml:space="preserve"> - Analiza rynku</t>
    </r>
  </si>
  <si>
    <t>Element rynku</t>
  </si>
  <si>
    <t>Dynamika całości rynku (%)</t>
  </si>
  <si>
    <t>Dynamika rynku dostępnego (%)</t>
  </si>
  <si>
    <t>Dynamika rynku obsługiwanego (%)</t>
  </si>
  <si>
    <t>Dynamika sprzedaży (%)</t>
  </si>
  <si>
    <t>Udział w całości rynku (%)</t>
  </si>
  <si>
    <t>Udział w rynku dostępnym (%)</t>
  </si>
  <si>
    <t>Udział w rynku obsługiwanym (%)</t>
  </si>
  <si>
    <t>Przyczyny niedostępności części rynku</t>
  </si>
  <si>
    <t>Przyczyny nie obsługiwania części rynku</t>
  </si>
  <si>
    <t>Element analizy</t>
  </si>
  <si>
    <t>Dynamika sprzedaży optymist. (%)</t>
  </si>
  <si>
    <t>Udział w rynku-sprzedaż optymist.(%)</t>
  </si>
  <si>
    <t>Wnioski z analizy luki</t>
  </si>
  <si>
    <t>wartość sprzedaży firmy (ubiegły rok) - w mln EUR</t>
  </si>
  <si>
    <t>wartość rynku obuwia sportowego w Polsce (ub.rok)-w mln EUR</t>
  </si>
  <si>
    <t>wartość rynku obuwia z wyższej "półki" (ub.rok) - w mln EUR</t>
  </si>
  <si>
    <t>wartość sprzedaży największego konkurenta(ub.rok)-w mln EUR</t>
  </si>
  <si>
    <t>wydatki reklamowe (ubiegły rok) - w mln EUR</t>
  </si>
  <si>
    <t>wartość reklamy na rynku obuwia sportowego(ub.rok)w mln EUR</t>
  </si>
  <si>
    <t>Prognoza rynku (wartości w tys. EUR)</t>
  </si>
  <si>
    <t>Analiza luki (wartości w tys. EUR)</t>
  </si>
  <si>
    <t>Wartość całości rynku</t>
  </si>
  <si>
    <t>Wartość rynku dostępnego</t>
  </si>
  <si>
    <t>Wartość rynku obsługiwanego</t>
  </si>
  <si>
    <t>PROGNOZA SPRZEDAŻY</t>
  </si>
  <si>
    <t>Prognoza całości rynku</t>
  </si>
  <si>
    <t xml:space="preserve">Sprzedaż-opcja realistyczna </t>
  </si>
  <si>
    <t xml:space="preserve">Sprzedaż-opcja optymistyczna </t>
  </si>
  <si>
    <t>LUKA STRATEGICZNA (wartość)</t>
  </si>
  <si>
    <r>
      <t xml:space="preserve">Część rynku jest </t>
    </r>
    <r>
      <rPr>
        <u val="single"/>
        <sz val="8"/>
        <rFont val="Arial"/>
        <family val="2"/>
      </rPr>
      <t>niedostępna</t>
    </r>
    <r>
      <rPr>
        <sz val="8"/>
        <rFont val="Arial"/>
        <family val="0"/>
      </rPr>
      <t xml:space="preserve"> - ze względu na funkcjonowanie niszowych fabryk obuwia z zakontraktowanymi zamówieniami dla wojska i policji. Niedostępna część rynku będzie się jednak zmniejszać - ze względu na </t>
    </r>
    <r>
      <rPr>
        <u val="single"/>
        <sz val="8"/>
        <rFont val="Arial"/>
        <family val="2"/>
      </rPr>
      <t>lobbing sektora</t>
    </r>
    <r>
      <rPr>
        <sz val="8"/>
        <rFont val="Arial"/>
        <family val="0"/>
      </rPr>
      <t xml:space="preserve"> a także </t>
    </r>
    <r>
      <rPr>
        <u val="single"/>
        <sz val="8"/>
        <rFont val="Arial"/>
        <family val="2"/>
      </rPr>
      <t>regulacje Unii Europejskiej</t>
    </r>
    <r>
      <rPr>
        <sz val="8"/>
        <rFont val="Arial"/>
        <family val="0"/>
      </rPr>
      <t xml:space="preserve"> dotyczące polityki wolnej konkurencji, które wejdą w życie na przełomie 2007 i 2008 roku</t>
    </r>
  </si>
  <si>
    <r>
      <t xml:space="preserve">Firma planuje </t>
    </r>
    <r>
      <rPr>
        <u val="single"/>
        <sz val="8"/>
        <rFont val="Arial"/>
        <family val="2"/>
      </rPr>
      <t>obsługiwać coraz większą część swojego rynku</t>
    </r>
    <r>
      <rPr>
        <sz val="8"/>
        <rFont val="Arial"/>
        <family val="0"/>
      </rPr>
      <t xml:space="preserve"> - zdolności w zakresie mocy produkcyjnych oraz  kooperacji pozwoliły by na obsługiwanie rynku dwukrotnie wyższej wartości. Bez </t>
    </r>
    <r>
      <rPr>
        <u val="single"/>
        <sz val="8"/>
        <rFont val="Arial"/>
        <family val="2"/>
      </rPr>
      <t>dodatkowych inwestycji w marketing</t>
    </r>
    <r>
      <rPr>
        <sz val="8"/>
        <rFont val="Arial"/>
        <family val="0"/>
      </rPr>
      <t xml:space="preserve"> trudno będzie jednak odebrać udziały rynkowe konkurentom.</t>
    </r>
  </si>
  <si>
    <t>Właściciele firmy Sport Shoes określili cele sprzedażowe (opcja optymistyczna) na poziomie wyższym niż prognozy sprzedaży firmy (opcja realistyczna). W związku z tym powstałą lukę strategiczną należy wypełnić planując aktywne działania marketingowe (na podstawie macierzy Ansoffa - w części planu poświęconej celom i strategii rozwoju). Celem planowanych działań jest osiągnięcie w 2007 roku udziału w rynku w wysokości 23,0%, zamiast planowanych 18,8%.</t>
  </si>
  <si>
    <t>L.p.</t>
  </si>
  <si>
    <t xml:space="preserve">Kluczowe cele marketingowe </t>
  </si>
  <si>
    <t>Powiązanie (SWOT, BCG,in.)</t>
  </si>
  <si>
    <t>Rynek dotychczasowy</t>
  </si>
  <si>
    <t>Rynek nowy</t>
  </si>
  <si>
    <t>PENETRACJA RYNKU</t>
  </si>
  <si>
    <t>ROZWÓJ RYNKU</t>
  </si>
  <si>
    <t>Produkt do-</t>
  </si>
  <si>
    <t>tychczasowy</t>
  </si>
  <si>
    <t>ROZWÓJ PRODUKTU</t>
  </si>
  <si>
    <t>DYWERSYFIKACJA</t>
  </si>
  <si>
    <t>nowy</t>
  </si>
  <si>
    <t>Strategie marketingowe (Ansoff)</t>
  </si>
  <si>
    <t>RAZEM</t>
  </si>
  <si>
    <t>Strategiczny plan rozwoju (tys. EUR)</t>
  </si>
  <si>
    <t>Efekt lojalności klientów</t>
  </si>
  <si>
    <t>Programy dodatkowe</t>
  </si>
  <si>
    <t>Poszerzenie rynku kraj.</t>
  </si>
  <si>
    <t>Rynki zagraniczne</t>
  </si>
  <si>
    <t>Modyfikacja</t>
  </si>
  <si>
    <t>Nowe produkty</t>
  </si>
  <si>
    <t>Pokrewna</t>
  </si>
  <si>
    <t>Niepokrewna</t>
  </si>
  <si>
    <t xml:space="preserve">Spełnić wymagania inwestorów w zakresie wzrostu udziału w rynku, aby przekroczyć 20-procentowy udział w rynku w 2006 r. i zbliżyć się do udziału 25-procentowego w 2007 r. </t>
  </si>
  <si>
    <t xml:space="preserve">Analiza luki strategicznej i oszacowane możliwości w SWOT </t>
  </si>
  <si>
    <t>Wykorzystać trend w modzie w zakresie uprawiania sportów amatorskich w celu wejścia do nowych segmentów rynku jna poziomie powyżej 5% ogółu sprzedaży od 2006 r.</t>
  </si>
  <si>
    <t>Analiza SWOT, elementy analizy macierzy BCG i luki strategicznej</t>
  </si>
  <si>
    <t>MSHR - wskaźnik udziału w rynku (monitorowany kwartalnie)</t>
  </si>
  <si>
    <t>SNK/S - udział sprzedaży na nowych rynkach kraj. w ogóle sprzedaży</t>
  </si>
  <si>
    <t>Zwiększyć wolumen zakupów wśród dotychczasowych klientów dzięki akcjom promocyjnym, wyprzedażom i in. by utrzyma ponad ć 30-procentowy ich udział w portfelu</t>
  </si>
  <si>
    <t>Analiza SWOT, GE, elementy analizy macierzowej BCG</t>
  </si>
  <si>
    <t>SD/S - udział dodatkowej sprzedaży do stałych klientów w sprzedaży og.</t>
  </si>
  <si>
    <t>Analiza SWOT, elementy analizy luki strategicznej</t>
  </si>
  <si>
    <t>Rozwinąć działalność innowacyjną w zakresie nowych produktów (cel 1,5 mln w 2007 r.) na bazie silnej marki wykorzystując brak groźby nowych wejść i zdolność adaptacji</t>
  </si>
  <si>
    <t>SNP - wskaźnik warrtości sprzedaży nw.produktów (miesięczny)</t>
  </si>
  <si>
    <t xml:space="preserve">Kontyuwać program lojalnościowy PARTNER dla klubów sportowych w zakresie obuwia niszowego </t>
  </si>
  <si>
    <t>Produkty w fazie dojrzałości (korki LIDER, buty koszykarskie BULL) wprowadzić na rynek ukraiński</t>
  </si>
  <si>
    <t>Dotrzeć z masowymi nowościami rynkowymi (air-breathe STEP, aerobic-shoes FIT) do nowej grupy klientów</t>
  </si>
  <si>
    <t>Wdrożyć programy incentives dla obecnych kanałów dystrybucji-sporty amatorskie (piłka,tenis,kolarstwo)</t>
  </si>
  <si>
    <t>Pod koniec 2005 r. przeprowadzić kampanię reklamową butów dla rynku masowego</t>
  </si>
  <si>
    <t>Wprowadzić w 2006-2007 nowe produkty dla profesjonalistów (nowe buty szermiercze i bokserskie)</t>
  </si>
  <si>
    <t>Przeprowadzić repozycjonowanie basket-shoes BULL i tenis-shoes NET od połowy 2005 roku</t>
  </si>
  <si>
    <t>Od 2006 rozpocząć sprzedaż skarpet sportowych, a w 2007 wejść na rynek gadżetów ze skóry (np..futerały)</t>
  </si>
  <si>
    <r>
      <t>PLAN MARKETINGOWY</t>
    </r>
    <r>
      <rPr>
        <sz val="12"/>
        <color indexed="48"/>
        <rFont val="Arial Black"/>
        <family val="2"/>
      </rPr>
      <t xml:space="preserve"> </t>
    </r>
    <r>
      <rPr>
        <sz val="12"/>
        <color indexed="17"/>
        <rFont val="Arial Black"/>
        <family val="2"/>
      </rPr>
      <t>-</t>
    </r>
    <r>
      <rPr>
        <sz val="12"/>
        <color indexed="48"/>
        <rFont val="Arial Black"/>
        <family val="2"/>
      </rPr>
      <t xml:space="preserve"> </t>
    </r>
    <r>
      <rPr>
        <sz val="12"/>
        <color indexed="17"/>
        <rFont val="Arial Black"/>
        <family val="2"/>
      </rPr>
      <t>Cele i strategia marketingowa</t>
    </r>
  </si>
  <si>
    <t xml:space="preserve">Plan marketingowy dla SJB </t>
  </si>
  <si>
    <t xml:space="preserve">Strategiczna Jednostka Biznesu: </t>
  </si>
  <si>
    <t>OBUWIE MASOWE</t>
  </si>
  <si>
    <t>lata 2005-2007</t>
  </si>
  <si>
    <t>Plan strategiczny (odesłanie do planu głównego firmy)</t>
  </si>
  <si>
    <t>Strategia STP</t>
  </si>
  <si>
    <t>Marketing-mix</t>
  </si>
  <si>
    <t>Implementacja (odesłanie do planu głównego fiirmy)</t>
  </si>
  <si>
    <t>SJB - struktura sprzedaży (w tys. EUR)</t>
  </si>
  <si>
    <t>SJB - opis i plany strategiczne</t>
  </si>
  <si>
    <t>Produkt/Sprzedaż</t>
  </si>
  <si>
    <t>SPORT SHOES ma tradycje firmy rodzinnej, która od lat 80-tych</t>
  </si>
  <si>
    <t>Air Breathe STEP</t>
  </si>
  <si>
    <t>produkowała głównie obuwie dla sportów niszowych. W 2002 roku</t>
  </si>
  <si>
    <t>Aerobic Shoes FIT</t>
  </si>
  <si>
    <t>firma wprowadziła na rynek buty do biegania, jako pierwszy produkt</t>
  </si>
  <si>
    <t>City Collection</t>
  </si>
  <si>
    <r>
      <t xml:space="preserve">dla </t>
    </r>
    <r>
      <rPr>
        <b/>
        <sz val="10"/>
        <rFont val="Arial CE"/>
        <family val="2"/>
      </rPr>
      <t>rynku masowego</t>
    </r>
    <r>
      <rPr>
        <sz val="10"/>
        <rFont val="Arial"/>
        <family val="0"/>
      </rPr>
      <t>. Od 2003 r. utworzono jednostkę biznesu "A"</t>
    </r>
  </si>
  <si>
    <t>Multifuctional Shoe</t>
  </si>
  <si>
    <t>zajmującą się obuwiem dla rynku masowego. Rolą tego segmentu jest</t>
  </si>
  <si>
    <t>OGÓŁEM</t>
  </si>
  <si>
    <t>zapewnienie firmie obrotów w sytuacji spadku rynku sportów niszowych.</t>
  </si>
  <si>
    <t xml:space="preserve">SJB - wskaźniki </t>
  </si>
  <si>
    <t>SJB - środowisko konkurencyjne</t>
  </si>
  <si>
    <t xml:space="preserve">Rynek obuwia masowego jest najbardziej konkurencyjny, stąd także </t>
  </si>
  <si>
    <t xml:space="preserve">Udział w rynku </t>
  </si>
  <si>
    <r>
      <t>najniższe</t>
    </r>
    <r>
      <rPr>
        <sz val="10"/>
        <rFont val="Arial"/>
        <family val="0"/>
      </rPr>
      <t xml:space="preserve"> realizowane przez tą SJB </t>
    </r>
    <r>
      <rPr>
        <b/>
        <sz val="10"/>
        <rFont val="Arial CE"/>
        <family val="2"/>
      </rPr>
      <t>marże</t>
    </r>
    <r>
      <rPr>
        <sz val="10"/>
        <rFont val="Arial"/>
        <family val="0"/>
      </rPr>
      <t xml:space="preserve">. Strategią konkurencyjną </t>
    </r>
  </si>
  <si>
    <t>Udz.w sprzed.firmy</t>
  </si>
  <si>
    <r>
      <t xml:space="preserve">jest </t>
    </r>
    <r>
      <rPr>
        <sz val="10"/>
        <rFont val="Arial CE"/>
        <family val="2"/>
      </rPr>
      <t xml:space="preserve">rywalizacja </t>
    </r>
    <r>
      <rPr>
        <u val="single"/>
        <sz val="10"/>
        <rFont val="Arial CE"/>
        <family val="2"/>
      </rPr>
      <t>z międzynarodowymi firmami</t>
    </r>
    <r>
      <rPr>
        <sz val="10"/>
        <rFont val="Arial"/>
        <family val="0"/>
      </rPr>
      <t>, oferując podobnej</t>
    </r>
  </si>
  <si>
    <t>EBIT%</t>
  </si>
  <si>
    <t>klasy buty w niższej cenie. W 2005 planowana jest iwzmożenie działań</t>
  </si>
  <si>
    <t>Share of voice</t>
  </si>
  <si>
    <t>reklamowych, a w 2006-07 wprowadzenie nowych produktów na rynek.</t>
  </si>
  <si>
    <t>Kryterium</t>
  </si>
  <si>
    <t>Czynnik</t>
  </si>
  <si>
    <t>Demograficzne</t>
  </si>
  <si>
    <t>...</t>
  </si>
  <si>
    <t>A</t>
  </si>
  <si>
    <t>B</t>
  </si>
  <si>
    <t>C</t>
  </si>
  <si>
    <t>Wiek</t>
  </si>
  <si>
    <t>Płeć</t>
  </si>
  <si>
    <t>Zawód</t>
  </si>
  <si>
    <t>(Inne)</t>
  </si>
  <si>
    <t>Kluczowe segmenty rynku</t>
  </si>
  <si>
    <t>Symbol</t>
  </si>
  <si>
    <t>Nazwa</t>
  </si>
  <si>
    <t>Krótki opis</t>
  </si>
  <si>
    <t>Społeczno-</t>
  </si>
  <si>
    <t>ekonomiczne</t>
  </si>
  <si>
    <t>Profil segmentow rynku (I) - demograficzne i społeczno-ekonomiczne</t>
  </si>
  <si>
    <t>Klasa społeczna</t>
  </si>
  <si>
    <t>Miesięczny fundusz</t>
  </si>
  <si>
    <t>swobodnej decyzji</t>
  </si>
  <si>
    <t>&lt;16</t>
  </si>
  <si>
    <t>16-19</t>
  </si>
  <si>
    <t>20-24</t>
  </si>
  <si>
    <t>25-29</t>
  </si>
  <si>
    <t>30-34</t>
  </si>
  <si>
    <t>&gt;34</t>
  </si>
  <si>
    <t>&lt;18</t>
  </si>
  <si>
    <t>18-19</t>
  </si>
  <si>
    <t>"Młodzi aktywni"</t>
  </si>
  <si>
    <t>"Aktywne profesjonalistki"</t>
  </si>
  <si>
    <t>mężczyźni</t>
  </si>
  <si>
    <t>kobiety</t>
  </si>
  <si>
    <t>uczeń</t>
  </si>
  <si>
    <t>student</t>
  </si>
  <si>
    <t>pracownik fiz.</t>
  </si>
  <si>
    <t>prac.umysłowy</t>
  </si>
  <si>
    <t>menedżer</t>
  </si>
  <si>
    <t>niższa</t>
  </si>
  <si>
    <t>średnia niższa</t>
  </si>
  <si>
    <t xml:space="preserve"> średnia wyższa</t>
  </si>
  <si>
    <t>wyższa</t>
  </si>
  <si>
    <t>średnia wyższa</t>
  </si>
  <si>
    <t>&lt;100</t>
  </si>
  <si>
    <t>100-199</t>
  </si>
  <si>
    <t>200-499</t>
  </si>
  <si>
    <t>500-999</t>
  </si>
  <si>
    <t>&lt; 100</t>
  </si>
  <si>
    <t>&gt; 999</t>
  </si>
  <si>
    <t>Profil segmentów rynku (II) - psychograficzne, geograficzne i in.</t>
  </si>
  <si>
    <t>Psychograficzne</t>
  </si>
  <si>
    <t>Osobowość</t>
  </si>
  <si>
    <t>Styl życia</t>
  </si>
  <si>
    <t>Styl konsumpcji</t>
  </si>
  <si>
    <t>introwertycy</t>
  </si>
  <si>
    <t>ekstrawertycy</t>
  </si>
  <si>
    <t>aktywny</t>
  </si>
  <si>
    <t>aktyw.sezonowo</t>
  </si>
  <si>
    <t>nieaktywny</t>
  </si>
  <si>
    <t>nie-ostentac.</t>
  </si>
  <si>
    <t>ostentacyjny</t>
  </si>
  <si>
    <t>Geograficzne</t>
  </si>
  <si>
    <t>Region</t>
  </si>
  <si>
    <t xml:space="preserve">Miejsce </t>
  </si>
  <si>
    <t>zamieszkania</t>
  </si>
  <si>
    <t>Warszawa</t>
  </si>
  <si>
    <t>Polska Płn.</t>
  </si>
  <si>
    <t>Polska Płd</t>
  </si>
  <si>
    <t>Segmentacja wg</t>
  </si>
  <si>
    <t>postrzeganych</t>
  </si>
  <si>
    <t>korzyści</t>
  </si>
  <si>
    <t>Inne kryteria</t>
  </si>
  <si>
    <t>segmentacji</t>
  </si>
  <si>
    <t>Kryterium cena-</t>
  </si>
  <si>
    <t>jakość</t>
  </si>
  <si>
    <t xml:space="preserve">Charakter </t>
  </si>
  <si>
    <t>lojalności klientów</t>
  </si>
  <si>
    <t>cena</t>
  </si>
  <si>
    <t>jak.za dob.cenę</t>
  </si>
  <si>
    <t>marka</t>
  </si>
  <si>
    <t>duże miasta</t>
  </si>
  <si>
    <t>średnie miasta</t>
  </si>
  <si>
    <t>małe mias/wsie</t>
  </si>
  <si>
    <t>lojalni</t>
  </si>
  <si>
    <t>okres.lojalni</t>
  </si>
  <si>
    <t>nielojalni</t>
  </si>
  <si>
    <t xml:space="preserve">Wykształceni dwudziestolatkowie, głównie mężczyźni, ceniący dobrą jakość za rozsądną cenę, </t>
  </si>
  <si>
    <t>Młode wykształcone i dobrze zarabiające, aktywnie uprawiające sport np. po urodzeniu dziecka</t>
  </si>
  <si>
    <t>Wybór rynku docelowego</t>
  </si>
  <si>
    <t>Segment A</t>
  </si>
  <si>
    <t>Segment B</t>
  </si>
  <si>
    <t>Segment C</t>
  </si>
  <si>
    <t>Wielkość</t>
  </si>
  <si>
    <t>segmentu</t>
  </si>
  <si>
    <t>Ocena</t>
  </si>
  <si>
    <t>Stopień zaspoko-</t>
  </si>
  <si>
    <t>jenia potrzeb</t>
  </si>
  <si>
    <t>w segmencie</t>
  </si>
  <si>
    <t>Zakres konkurencji</t>
  </si>
  <si>
    <t>"Dopasowanie"</t>
  </si>
  <si>
    <t xml:space="preserve">segmentu do </t>
  </si>
  <si>
    <t>kompetencji firmy</t>
  </si>
  <si>
    <t>Elementy oceny</t>
  </si>
  <si>
    <t>FIRMA</t>
  </si>
  <si>
    <t>OCENA SEGMENTÓW OGÓŁEM</t>
  </si>
  <si>
    <t>Konk. A</t>
  </si>
  <si>
    <t>Konk. B</t>
  </si>
  <si>
    <t>Konk. C</t>
  </si>
  <si>
    <t>Konk. D</t>
  </si>
  <si>
    <t>Adidas</t>
  </si>
  <si>
    <t>Reebok</t>
  </si>
  <si>
    <t>jakość a cena</t>
  </si>
  <si>
    <t xml:space="preserve">jakość </t>
  </si>
  <si>
    <t>uniwersalność</t>
  </si>
  <si>
    <t>ob.chiń.</t>
  </si>
  <si>
    <t>Puma</t>
  </si>
  <si>
    <t>Pozycjonowanie</t>
  </si>
  <si>
    <t>Analiza profilów konkurencji</t>
  </si>
  <si>
    <t xml:space="preserve"> </t>
  </si>
  <si>
    <t>Powiązanie opisowe marketing-mix jednostki biznesu</t>
  </si>
  <si>
    <t>a cena</t>
  </si>
  <si>
    <t xml:space="preserve">Produkt </t>
  </si>
  <si>
    <t>a dystybucja</t>
  </si>
  <si>
    <t>a komunikacja</t>
  </si>
  <si>
    <t>Cena</t>
  </si>
  <si>
    <t>a dystrybucja</t>
  </si>
  <si>
    <t xml:space="preserve">Cena </t>
  </si>
  <si>
    <t>Dystrybucja</t>
  </si>
  <si>
    <t>Inwestycje w okresowe promocje cenowe obuwia FIT (w kwietniu i wrześniu)</t>
  </si>
  <si>
    <t>Marka / M-mix</t>
  </si>
  <si>
    <t>Budżet produktu/marki</t>
  </si>
  <si>
    <t>Budżety cenowe (rabaty)</t>
  </si>
  <si>
    <t>Budżet rozwoju dystrybucji</t>
  </si>
  <si>
    <t>Budżet komunikacyjny</t>
  </si>
  <si>
    <t>BUDŻET OGÓŁEM</t>
  </si>
  <si>
    <t>Podział budżetu w zakresie marketing -mix w bieżącym roku (tys. EUR)</t>
  </si>
  <si>
    <t>FIT</t>
  </si>
  <si>
    <t>STEP</t>
  </si>
  <si>
    <t>Rozwój dystrybucji obuwia STEP (centra handlowe, siłownie, kluby fitness)</t>
  </si>
  <si>
    <t>Budowanie marki Air Breathe STEP, okresowe kampanie przypominające FIT</t>
  </si>
  <si>
    <t>Motywowanie cenowe partnerów w kanałach dystrybucji w zakresie obuwia STEP</t>
  </si>
  <si>
    <t>Strategia cen przenikania w zakresie STEP, strategia cena-ilość w zakresie FIT</t>
  </si>
  <si>
    <t>Strategia pull dla STEP, strategia push dla obuwia FIT</t>
  </si>
  <si>
    <t>Promocja</t>
  </si>
  <si>
    <t>Rozwój budżetów marketing-mix w kolejnych latach</t>
  </si>
  <si>
    <t>i</t>
  </si>
  <si>
    <r>
      <t xml:space="preserve">STRATEGIA STP </t>
    </r>
    <r>
      <rPr>
        <sz val="12"/>
        <color indexed="17"/>
        <rFont val="Arial Black"/>
        <family val="2"/>
      </rPr>
      <t>dla jednostki biznesu:</t>
    </r>
  </si>
  <si>
    <r>
      <t xml:space="preserve">MARKETING-MIX </t>
    </r>
    <r>
      <rPr>
        <sz val="12"/>
        <color indexed="17"/>
        <rFont val="Arial Black"/>
        <family val="2"/>
      </rPr>
      <t>dla jednostki biznesu:</t>
    </r>
  </si>
  <si>
    <t>Plan wdrożenia</t>
  </si>
  <si>
    <t>Obszar strategiczny</t>
  </si>
  <si>
    <t>Cel strategiczny</t>
  </si>
  <si>
    <t>Cel taktyczny</t>
  </si>
  <si>
    <t>Rozpoczęcie zadania</t>
  </si>
  <si>
    <t>Wskaźniki kontrolne</t>
  </si>
  <si>
    <t>Systematycznie umacniać swoją pozycję konkurencyjną poprzez zwiększanie udziału w rynku corocznie co najmniej o 0,3 punktu procentowego</t>
  </si>
  <si>
    <t>Wzrost firmy</t>
  </si>
  <si>
    <t>Skoncentrować działania w kierunku przejęcia części klientów z segmentu obuwia dla profesjonalistów od głównego konkurenta - firmy SPORT -  o wartości 0,1% rynku rocznie, dzięki rozbudowie sieci opiekunów kluczowych klientów</t>
  </si>
  <si>
    <t xml:space="preserve">Jacek Nowak - sales manager SJB obuwie dla profesjonalistów </t>
  </si>
  <si>
    <t xml:space="preserve">Wskaźnik udziału nowych klientów w sprzedaży, wskaźnik udziału w rynku </t>
  </si>
  <si>
    <t>Pozyskać nowych klientów (0,5 mln EUR pierwszy rok, 1 mln EUR - drugi rok, 2 mln EUR - kolejne lata) dzięki wprowadzeniu nowych produktów na rynku półprofesjonalnym</t>
  </si>
  <si>
    <t>Osiągnąć poziom rentowności sektora w 2006 roku</t>
  </si>
  <si>
    <t>Nazwa projektu</t>
  </si>
  <si>
    <t>Rentowność</t>
  </si>
  <si>
    <t>Kontynuować działania badawczo-rozwojowe w celu wprowadzenia na rynek w połowie 2006 roku innowacyjnego produktu V</t>
  </si>
  <si>
    <t>Innowacyjność</t>
  </si>
  <si>
    <t>Umocnić swoją ofertę w zakresie nowych produktów poprzez oferowanie ich na poziomie co najmniej 20% ogółu sprzedaży począwszy od 2005 roku</t>
  </si>
  <si>
    <t>Janusz Kowalik - Brand Manager SJB półprofesjonalnego</t>
  </si>
  <si>
    <t>Przejęcie klientów</t>
  </si>
  <si>
    <t>Nowi klienci</t>
  </si>
  <si>
    <t>Poprawa rentowności</t>
  </si>
  <si>
    <t>Ukształtować portfel produktów w kierunku rezygnacji z produktów - "psów" - obuwia piłkarskiego starej generacji - a silniejszym promowaniu "gwiazd" - nowego obuwia lekkoatletycznego</t>
  </si>
  <si>
    <t>Zmiana portfela produktów</t>
  </si>
  <si>
    <t>Innowacja rynkowa</t>
  </si>
  <si>
    <t>Wskaźnik nowych klientów, wskaźnik udziału nowych produktów w sprzedaży</t>
  </si>
  <si>
    <t>EBIT%, indeks: rentowność firmy / rentowność sektora</t>
  </si>
  <si>
    <t>Harmonogram projektów</t>
  </si>
  <si>
    <t>Monitoring układu macierzy BCG, względny udział w rynku</t>
  </si>
  <si>
    <t>wskaźnik realizacji budżetu projektu, wskaźnik zaawansowania prac projektowy, wyniki testu prototypu</t>
  </si>
  <si>
    <t>Osiągnąć poprawę rentowności dzięki dążeniu do realizacji budżetów marketingowych w jednostkach biznesu A, B, C na poziomie 90-95% planu</t>
  </si>
  <si>
    <t>DANE RYNKOWE</t>
  </si>
  <si>
    <t>Wartość rynku 2004</t>
  </si>
  <si>
    <t>Wartość rynku 2005</t>
  </si>
  <si>
    <t>Wolumen rynku 2004</t>
  </si>
  <si>
    <t>Wolumen rynku 2005</t>
  </si>
  <si>
    <t>Dane rynkowe</t>
  </si>
  <si>
    <t>Wydatki na reklamę na rynku (2005)</t>
  </si>
  <si>
    <t>Liczba sklepów danej kategorii (2005)</t>
  </si>
  <si>
    <t>Sprzedaż lidera rynku (2005)</t>
  </si>
  <si>
    <t>Wolumen lidera rynku (2005)</t>
  </si>
  <si>
    <t>DANE WEWNĘTRZNE</t>
  </si>
  <si>
    <t>Sprzedaż firmy 2004</t>
  </si>
  <si>
    <t>Sprzedaż firmy 2005</t>
  </si>
  <si>
    <t>Wolumen sprzedaży firmy 2004</t>
  </si>
  <si>
    <t>Wolumen sprzedaży firmy 2005</t>
  </si>
  <si>
    <t>Wydatki firmy na reklamę (2005)</t>
  </si>
  <si>
    <t>Liczba sklepów marek firmy (2005)</t>
  </si>
  <si>
    <t>Liczba zamówień (2005)</t>
  </si>
  <si>
    <t>Liczba odbiorców przekazu (2005)</t>
  </si>
  <si>
    <t>Liczba zainteresowań - reakcji (2005)</t>
  </si>
  <si>
    <t>Liczba utraconych klientów (2005)</t>
  </si>
  <si>
    <t>Deklarujący zakup marki (2005)</t>
  </si>
  <si>
    <t>Ogółem liczba klientów firmy (2005)</t>
  </si>
  <si>
    <t>DANE Z BADAŃ MARKETINGOWYCH</t>
  </si>
  <si>
    <t>Liczba badanych konsumentów (2005)</t>
  </si>
  <si>
    <t>Liczba pamiętających markę (2005)</t>
  </si>
  <si>
    <t>Liczba pamiętających reklamę (2005)</t>
  </si>
  <si>
    <t>Liczba deklaracji chęci zakupu (2005)</t>
  </si>
  <si>
    <t>Planowane wskaźniki marketingowe</t>
  </si>
  <si>
    <t>Dynamika wolumenu sprzedaży (%)</t>
  </si>
  <si>
    <t>Względny udział w rynku</t>
  </si>
  <si>
    <t>Indeks cenowy (%)</t>
  </si>
  <si>
    <t>Share of voice (%)</t>
  </si>
  <si>
    <t>WSKAŹNIKI STRATEGICZNE</t>
  </si>
  <si>
    <t>WSKAŹNIKI TAKTYCZNO-OPERACYJNE</t>
  </si>
  <si>
    <t>Wartość</t>
  </si>
  <si>
    <t>Wskaźnik komunikacja / sprzedaż (%)</t>
  </si>
  <si>
    <t>CPS (zł)</t>
  </si>
  <si>
    <t>CPT (zł)</t>
  </si>
  <si>
    <t>Wskaźnik reakcji (%)</t>
  </si>
  <si>
    <t>Wskaźnik konwersji (%)</t>
  </si>
  <si>
    <t>Dystrybucja numeryczna (%)</t>
  </si>
  <si>
    <t>Świadomość marki (%)</t>
  </si>
  <si>
    <t>Świadomość reklamy (%)</t>
  </si>
  <si>
    <t>Intencja zakupu (%)</t>
  </si>
  <si>
    <t>Wskaźnik lojalności klientów (%)</t>
  </si>
  <si>
    <t>Czas trwania (dni)</t>
  </si>
  <si>
    <t>Plan kontroli (zakładane wartości) - w tys. EUR</t>
  </si>
  <si>
    <t>Intensywność komunikacji na rynku (%)</t>
  </si>
  <si>
    <t>Średnia cena rynkowa (tys. zł)</t>
  </si>
  <si>
    <r>
      <t xml:space="preserve">                                                  PLAN MARKETINGOWY</t>
    </r>
    <r>
      <rPr>
        <sz val="12"/>
        <color indexed="53"/>
        <rFont val="Arial Black"/>
        <family val="2"/>
      </rPr>
      <t xml:space="preserve"> - Wdrażanie i kontrola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</si>
</sst>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\ _z_ł_-;\-* #,##0.0\ _z_ł_-;_-* &quot;-&quot;??\ _z_ł_-;_-@_-"/>
    <numFmt numFmtId="179" formatCode="0.0000000"/>
    <numFmt numFmtId="180" formatCode="0.0000"/>
    <numFmt numFmtId="181" formatCode="0.000%"/>
    <numFmt numFmtId="182" formatCode="0.000"/>
    <numFmt numFmtId="183" formatCode="0.000000"/>
    <numFmt numFmtId="184" formatCode="0.00000"/>
    <numFmt numFmtId="185" formatCode="_-* #,##0\ _z_ł_-;\-* #,##0\ _z_ł_-;_-* &quot;-&quot;??\ _z_ł_-;_-@_-"/>
    <numFmt numFmtId="186" formatCode="0.00000000"/>
    <numFmt numFmtId="187" formatCode="[$-415]d\ mmmm\ yyyy"/>
    <numFmt numFmtId="188" formatCode="00\-000"/>
  </numFmts>
  <fonts count="121">
    <font>
      <sz val="10"/>
      <name val="Arial"/>
      <family val="0"/>
    </font>
    <font>
      <sz val="12"/>
      <color indexed="21"/>
      <name val="Arial Black"/>
      <family val="2"/>
    </font>
    <font>
      <sz val="8"/>
      <color indexed="16"/>
      <name val="Arial Black"/>
      <family val="2"/>
    </font>
    <font>
      <sz val="8"/>
      <name val="Arial"/>
      <family val="2"/>
    </font>
    <font>
      <i/>
      <sz val="8"/>
      <color indexed="53"/>
      <name val="Arial Black"/>
      <family val="2"/>
    </font>
    <font>
      <b/>
      <i/>
      <sz val="8"/>
      <color indexed="53"/>
      <name val="Arial Black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53"/>
      <name val="Arial Black"/>
      <family val="2"/>
    </font>
    <font>
      <i/>
      <sz val="6"/>
      <name val="Arial"/>
      <family val="2"/>
    </font>
    <font>
      <i/>
      <sz val="8"/>
      <color indexed="52"/>
      <name val="Arial Black"/>
      <family val="2"/>
    </font>
    <font>
      <sz val="12"/>
      <color indexed="16"/>
      <name val="Arial Black"/>
      <family val="2"/>
    </font>
    <font>
      <sz val="12"/>
      <color indexed="53"/>
      <name val="Arial Black"/>
      <family val="2"/>
    </font>
    <font>
      <i/>
      <sz val="10"/>
      <name val="Arial CE"/>
      <family val="2"/>
    </font>
    <font>
      <sz val="10"/>
      <color indexed="43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color indexed="17"/>
      <name val="Arial Black"/>
      <family val="2"/>
    </font>
    <font>
      <sz val="7"/>
      <name val="Arial"/>
      <family val="2"/>
    </font>
    <font>
      <i/>
      <sz val="8"/>
      <color indexed="16"/>
      <name val="Arial Black"/>
      <family val="2"/>
    </font>
    <font>
      <i/>
      <sz val="8"/>
      <color indexed="63"/>
      <name val="Arial"/>
      <family val="2"/>
    </font>
    <font>
      <sz val="10"/>
      <color indexed="16"/>
      <name val="Arial Black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53"/>
      <name val="Arial Black"/>
      <family val="2"/>
    </font>
    <font>
      <sz val="10"/>
      <color indexed="58"/>
      <name val="Arial Black"/>
      <family val="2"/>
    </font>
    <font>
      <sz val="10"/>
      <color indexed="52"/>
      <name val="Arial Black"/>
      <family val="2"/>
    </font>
    <font>
      <sz val="8"/>
      <color indexed="23"/>
      <name val="Arial Black"/>
      <family val="2"/>
    </font>
    <font>
      <sz val="12"/>
      <color indexed="48"/>
      <name val="Arial Black"/>
      <family val="2"/>
    </font>
    <font>
      <sz val="8"/>
      <color indexed="48"/>
      <name val="Arial Black"/>
      <family val="2"/>
    </font>
    <font>
      <sz val="8"/>
      <color indexed="8"/>
      <name val="Arial"/>
      <family val="2"/>
    </font>
    <font>
      <sz val="8"/>
      <color indexed="21"/>
      <name val="Arial Black"/>
      <family val="2"/>
    </font>
    <font>
      <sz val="8"/>
      <color indexed="12"/>
      <name val="Arial Black"/>
      <family val="2"/>
    </font>
    <font>
      <sz val="8"/>
      <color indexed="40"/>
      <name val="Arial Black"/>
      <family val="2"/>
    </font>
    <font>
      <i/>
      <sz val="8"/>
      <color indexed="12"/>
      <name val="Arial Black"/>
      <family val="2"/>
    </font>
    <font>
      <u val="single"/>
      <sz val="8"/>
      <name val="Arial"/>
      <family val="2"/>
    </font>
    <font>
      <sz val="14"/>
      <color indexed="16"/>
      <name val="Arial Black"/>
      <family val="2"/>
    </font>
    <font>
      <sz val="11"/>
      <color indexed="60"/>
      <name val="Arial Black"/>
      <family val="2"/>
    </font>
    <font>
      <sz val="11"/>
      <color indexed="8"/>
      <name val="Arial Black"/>
      <family val="2"/>
    </font>
    <font>
      <sz val="10"/>
      <color indexed="10"/>
      <name val="Arial Black"/>
      <family val="2"/>
    </font>
    <font>
      <sz val="14"/>
      <color indexed="23"/>
      <name val="Arial Black"/>
      <family val="2"/>
    </font>
    <font>
      <sz val="14"/>
      <color indexed="52"/>
      <name val="Arial Black"/>
      <family val="2"/>
    </font>
    <font>
      <sz val="10"/>
      <color indexed="22"/>
      <name val="Arial Black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Black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53"/>
      <name val="Arial Black"/>
      <family val="2"/>
    </font>
    <font>
      <sz val="12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 CE"/>
      <family val="0"/>
    </font>
    <font>
      <sz val="4"/>
      <color indexed="8"/>
      <name val="Arial CE"/>
      <family val="0"/>
    </font>
    <font>
      <sz val="6"/>
      <color indexed="8"/>
      <name val="Arial CE"/>
      <family val="0"/>
    </font>
    <font>
      <sz val="4.6"/>
      <color indexed="8"/>
      <name val="Arial CE"/>
      <family val="0"/>
    </font>
    <font>
      <sz val="4.75"/>
      <color indexed="8"/>
      <name val="Arial"/>
      <family val="0"/>
    </font>
    <font>
      <sz val="4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7.35"/>
      <color indexed="8"/>
      <name val="Arial CE"/>
      <family val="0"/>
    </font>
    <font>
      <sz val="4.5"/>
      <color indexed="8"/>
      <name val="Arial CE"/>
      <family val="0"/>
    </font>
    <font>
      <i/>
      <sz val="6"/>
      <color indexed="8"/>
      <name val="Arial"/>
      <family val="0"/>
    </font>
    <font>
      <sz val="3.5"/>
      <color indexed="8"/>
      <name val="Arial CE"/>
      <family val="0"/>
    </font>
    <font>
      <sz val="3.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i/>
      <sz val="5.75"/>
      <color indexed="8"/>
      <name val="Arial CE"/>
      <family val="0"/>
    </font>
    <font>
      <sz val="4.75"/>
      <color indexed="8"/>
      <name val="Arial CE"/>
      <family val="0"/>
    </font>
    <font>
      <sz val="9"/>
      <color indexed="8"/>
      <name val="Arial CE"/>
      <family val="0"/>
    </font>
    <font>
      <b/>
      <i/>
      <sz val="8"/>
      <color indexed="8"/>
      <name val="Arial CE"/>
      <family val="0"/>
    </font>
    <font>
      <sz val="5.25"/>
      <color indexed="8"/>
      <name val="Arial"/>
      <family val="0"/>
    </font>
    <font>
      <i/>
      <sz val="9.75"/>
      <color indexed="8"/>
      <name val="Arial"/>
      <family val="0"/>
    </font>
    <font>
      <sz val="5.5"/>
      <color indexed="8"/>
      <name val="Arial"/>
      <family val="0"/>
    </font>
    <font>
      <sz val="3.25"/>
      <color indexed="8"/>
      <name val="Arial"/>
      <family val="0"/>
    </font>
    <font>
      <i/>
      <sz val="7"/>
      <color indexed="8"/>
      <name val="Arial"/>
      <family val="0"/>
    </font>
    <font>
      <b/>
      <sz val="8"/>
      <color indexed="8"/>
      <name val="Arial"/>
      <family val="0"/>
    </font>
    <font>
      <sz val="3.75"/>
      <color indexed="8"/>
      <name val="Arial"/>
      <family val="0"/>
    </font>
    <font>
      <i/>
      <sz val="5.5"/>
      <color indexed="8"/>
      <name val="Arial"/>
      <family val="0"/>
    </font>
    <font>
      <b/>
      <sz val="8.25"/>
      <color indexed="8"/>
      <name val="Arial"/>
      <family val="0"/>
    </font>
    <font>
      <sz val="7.35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29" borderId="4" applyNumberFormat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27" borderId="1" applyNumberFormat="0" applyAlignment="0" applyProtection="0"/>
    <xf numFmtId="9" fontId="0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172" fontId="3" fillId="37" borderId="12" xfId="52" applyNumberFormat="1" applyFont="1" applyFill="1" applyBorder="1" applyAlignment="1">
      <alignment/>
    </xf>
    <xf numFmtId="172" fontId="3" fillId="37" borderId="13" xfId="52" applyNumberFormat="1" applyFont="1" applyFill="1" applyBorder="1" applyAlignment="1">
      <alignment/>
    </xf>
    <xf numFmtId="172" fontId="3" fillId="37" borderId="14" xfId="52" applyNumberFormat="1" applyFont="1" applyFill="1" applyBorder="1" applyAlignment="1">
      <alignment/>
    </xf>
    <xf numFmtId="172" fontId="3" fillId="37" borderId="15" xfId="52" applyNumberFormat="1" applyFont="1" applyFill="1" applyBorder="1" applyAlignment="1">
      <alignment/>
    </xf>
    <xf numFmtId="172" fontId="3" fillId="37" borderId="10" xfId="52" applyNumberFormat="1" applyFont="1" applyFill="1" applyBorder="1" applyAlignment="1">
      <alignment/>
    </xf>
    <xf numFmtId="172" fontId="3" fillId="37" borderId="16" xfId="52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8" fillId="38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right"/>
    </xf>
    <xf numFmtId="0" fontId="3" fillId="38" borderId="18" xfId="0" applyFont="1" applyFill="1" applyBorder="1" applyAlignment="1">
      <alignment/>
    </xf>
    <xf numFmtId="0" fontId="8" fillId="38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right"/>
    </xf>
    <xf numFmtId="173" fontId="3" fillId="34" borderId="20" xfId="42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8" fillId="37" borderId="19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right"/>
    </xf>
    <xf numFmtId="0" fontId="3" fillId="37" borderId="26" xfId="0" applyFont="1" applyFill="1" applyBorder="1" applyAlignment="1">
      <alignment horizontal="right"/>
    </xf>
    <xf numFmtId="0" fontId="8" fillId="37" borderId="27" xfId="0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3" xfId="52" applyNumberFormat="1" applyFont="1" applyFill="1" applyBorder="1" applyAlignment="1">
      <alignment horizontal="center"/>
    </xf>
    <xf numFmtId="172" fontId="0" fillId="34" borderId="10" xfId="52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7" fillId="38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0" xfId="0" applyNumberFormat="1" applyFill="1" applyBorder="1" applyAlignment="1">
      <alignment/>
    </xf>
    <xf numFmtId="172" fontId="0" fillId="38" borderId="13" xfId="52" applyNumberFormat="1" applyFont="1" applyFill="1" applyBorder="1" applyAlignment="1">
      <alignment/>
    </xf>
    <xf numFmtId="172" fontId="0" fillId="38" borderId="10" xfId="52" applyNumberFormat="1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0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174" fontId="0" fillId="38" borderId="10" xfId="0" applyNumberFormat="1" applyFill="1" applyBorder="1" applyAlignment="1">
      <alignment/>
    </xf>
    <xf numFmtId="172" fontId="0" fillId="37" borderId="13" xfId="52" applyNumberFormat="1" applyFont="1" applyFill="1" applyBorder="1" applyAlignment="1">
      <alignment/>
    </xf>
    <xf numFmtId="172" fontId="0" fillId="37" borderId="10" xfId="52" applyNumberFormat="1" applyFont="1" applyFill="1" applyBorder="1" applyAlignment="1">
      <alignment/>
    </xf>
    <xf numFmtId="172" fontId="0" fillId="37" borderId="14" xfId="52" applyNumberFormat="1" applyFont="1" applyFill="1" applyBorder="1" applyAlignment="1">
      <alignment/>
    </xf>
    <xf numFmtId="172" fontId="0" fillId="37" borderId="16" xfId="52" applyNumberFormat="1" applyFont="1" applyFill="1" applyBorder="1" applyAlignment="1">
      <alignment/>
    </xf>
    <xf numFmtId="172" fontId="0" fillId="35" borderId="28" xfId="0" applyNumberFormat="1" applyFill="1" applyBorder="1" applyAlignment="1">
      <alignment/>
    </xf>
    <xf numFmtId="172" fontId="0" fillId="35" borderId="20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174" fontId="0" fillId="38" borderId="13" xfId="0" applyNumberFormat="1" applyFill="1" applyBorder="1" applyAlignment="1">
      <alignment/>
    </xf>
    <xf numFmtId="172" fontId="0" fillId="37" borderId="14" xfId="0" applyNumberFormat="1" applyFill="1" applyBorder="1" applyAlignment="1">
      <alignment/>
    </xf>
    <xf numFmtId="172" fontId="0" fillId="37" borderId="16" xfId="0" applyNumberFormat="1" applyFill="1" applyBorder="1" applyAlignment="1">
      <alignment/>
    </xf>
    <xf numFmtId="0" fontId="17" fillId="38" borderId="19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center"/>
    </xf>
    <xf numFmtId="0" fontId="9" fillId="38" borderId="30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8" borderId="31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3" fillId="38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9" borderId="32" xfId="0" applyFont="1" applyFill="1" applyBorder="1" applyAlignment="1">
      <alignment/>
    </xf>
    <xf numFmtId="0" fontId="3" fillId="40" borderId="33" xfId="0" applyFont="1" applyFill="1" applyBorder="1" applyAlignment="1">
      <alignment horizontal="center"/>
    </xf>
    <xf numFmtId="9" fontId="3" fillId="38" borderId="24" xfId="52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9" fontId="3" fillId="37" borderId="24" xfId="52" applyFont="1" applyFill="1" applyBorder="1" applyAlignment="1">
      <alignment horizontal="right"/>
    </xf>
    <xf numFmtId="0" fontId="3" fillId="40" borderId="36" xfId="0" applyFont="1" applyFill="1" applyBorder="1" applyAlignment="1">
      <alignment horizontal="center"/>
    </xf>
    <xf numFmtId="9" fontId="3" fillId="38" borderId="25" xfId="52" applyFont="1" applyFill="1" applyBorder="1" applyAlignment="1">
      <alignment/>
    </xf>
    <xf numFmtId="0" fontId="3" fillId="38" borderId="25" xfId="0" applyFont="1" applyFill="1" applyBorder="1" applyAlignment="1">
      <alignment/>
    </xf>
    <xf numFmtId="174" fontId="3" fillId="36" borderId="37" xfId="0" applyNumberFormat="1" applyFont="1" applyFill="1" applyBorder="1" applyAlignment="1">
      <alignment/>
    </xf>
    <xf numFmtId="0" fontId="3" fillId="36" borderId="38" xfId="0" applyFont="1" applyFill="1" applyBorder="1" applyAlignment="1">
      <alignment/>
    </xf>
    <xf numFmtId="9" fontId="3" fillId="37" borderId="25" xfId="52" applyFont="1" applyFill="1" applyBorder="1" applyAlignment="1">
      <alignment horizontal="right"/>
    </xf>
    <xf numFmtId="0" fontId="3" fillId="36" borderId="37" xfId="0" applyFont="1" applyFill="1" applyBorder="1" applyAlignment="1">
      <alignment/>
    </xf>
    <xf numFmtId="0" fontId="3" fillId="36" borderId="36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0" fontId="3" fillId="36" borderId="40" xfId="0" applyFont="1" applyFill="1" applyBorder="1" applyAlignment="1">
      <alignment/>
    </xf>
    <xf numFmtId="9" fontId="3" fillId="37" borderId="26" xfId="52" applyFont="1" applyFill="1" applyBorder="1" applyAlignment="1">
      <alignment horizontal="right"/>
    </xf>
    <xf numFmtId="0" fontId="3" fillId="36" borderId="4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9" fontId="3" fillId="38" borderId="26" xfId="52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19" xfId="0" applyFont="1" applyFill="1" applyBorder="1" applyAlignment="1">
      <alignment horizontal="right"/>
    </xf>
    <xf numFmtId="0" fontId="3" fillId="38" borderId="19" xfId="0" applyFont="1" applyFill="1" applyBorder="1" applyAlignment="1">
      <alignment/>
    </xf>
    <xf numFmtId="172" fontId="3" fillId="37" borderId="31" xfId="52" applyNumberFormat="1" applyFont="1" applyFill="1" applyBorder="1" applyAlignment="1">
      <alignment/>
    </xf>
    <xf numFmtId="172" fontId="3" fillId="37" borderId="31" xfId="52" applyNumberFormat="1" applyFont="1" applyFill="1" applyBorder="1" applyAlignment="1">
      <alignment horizontal="right"/>
    </xf>
    <xf numFmtId="9" fontId="9" fillId="38" borderId="19" xfId="52" applyFont="1" applyFill="1" applyBorder="1" applyAlignment="1">
      <alignment/>
    </xf>
    <xf numFmtId="0" fontId="9" fillId="37" borderId="19" xfId="0" applyFont="1" applyFill="1" applyBorder="1" applyAlignment="1">
      <alignment/>
    </xf>
    <xf numFmtId="0" fontId="3" fillId="41" borderId="33" xfId="0" applyFont="1" applyFill="1" applyBorder="1" applyAlignment="1">
      <alignment horizontal="center"/>
    </xf>
    <xf numFmtId="0" fontId="3" fillId="41" borderId="36" xfId="0" applyFont="1" applyFill="1" applyBorder="1" applyAlignment="1">
      <alignment horizontal="center"/>
    </xf>
    <xf numFmtId="0" fontId="6" fillId="38" borderId="43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3" fillId="41" borderId="42" xfId="0" applyFon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Alignment="1">
      <alignment horizontal="left"/>
    </xf>
    <xf numFmtId="0" fontId="0" fillId="33" borderId="4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3" fillId="37" borderId="48" xfId="0" applyFont="1" applyFill="1" applyBorder="1" applyAlignment="1">
      <alignment horizontal="right"/>
    </xf>
    <xf numFmtId="0" fontId="3" fillId="37" borderId="12" xfId="0" applyFont="1" applyFill="1" applyBorder="1" applyAlignment="1">
      <alignment horizontal="right"/>
    </xf>
    <xf numFmtId="0" fontId="3" fillId="37" borderId="15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3" fontId="3" fillId="36" borderId="48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3" fillId="36" borderId="15" xfId="0" applyNumberFormat="1" applyFont="1" applyFill="1" applyBorder="1" applyAlignment="1">
      <alignment horizontal="right"/>
    </xf>
    <xf numFmtId="3" fontId="3" fillId="43" borderId="48" xfId="0" applyNumberFormat="1" applyFont="1" applyFill="1" applyBorder="1" applyAlignment="1">
      <alignment horizontal="right"/>
    </xf>
    <xf numFmtId="3" fontId="3" fillId="43" borderId="12" xfId="0" applyNumberFormat="1" applyFont="1" applyFill="1" applyBorder="1" applyAlignment="1">
      <alignment horizontal="right"/>
    </xf>
    <xf numFmtId="3" fontId="3" fillId="43" borderId="15" xfId="0" applyNumberFormat="1" applyFont="1" applyFill="1" applyBorder="1" applyAlignment="1">
      <alignment horizontal="right"/>
    </xf>
    <xf numFmtId="3" fontId="3" fillId="44" borderId="48" xfId="0" applyNumberFormat="1" applyFont="1" applyFill="1" applyBorder="1" applyAlignment="1">
      <alignment horizontal="right"/>
    </xf>
    <xf numFmtId="3" fontId="3" fillId="44" borderId="12" xfId="0" applyNumberFormat="1" applyFont="1" applyFill="1" applyBorder="1" applyAlignment="1">
      <alignment horizontal="right"/>
    </xf>
    <xf numFmtId="3" fontId="3" fillId="44" borderId="15" xfId="0" applyNumberFormat="1" applyFont="1" applyFill="1" applyBorder="1" applyAlignment="1">
      <alignment horizontal="right"/>
    </xf>
    <xf numFmtId="3" fontId="3" fillId="45" borderId="48" xfId="0" applyNumberFormat="1" applyFont="1" applyFill="1" applyBorder="1" applyAlignment="1">
      <alignment horizontal="right"/>
    </xf>
    <xf numFmtId="3" fontId="3" fillId="45" borderId="12" xfId="0" applyNumberFormat="1" applyFont="1" applyFill="1" applyBorder="1" applyAlignment="1">
      <alignment horizontal="right"/>
    </xf>
    <xf numFmtId="3" fontId="3" fillId="45" borderId="15" xfId="0" applyNumberFormat="1" applyFont="1" applyFill="1" applyBorder="1" applyAlignment="1">
      <alignment horizontal="right"/>
    </xf>
    <xf numFmtId="172" fontId="3" fillId="38" borderId="14" xfId="52" applyNumberFormat="1" applyFont="1" applyFill="1" applyBorder="1" applyAlignment="1">
      <alignment horizontal="right"/>
    </xf>
    <xf numFmtId="172" fontId="3" fillId="38" borderId="16" xfId="52" applyNumberFormat="1" applyFont="1" applyFill="1" applyBorder="1" applyAlignment="1">
      <alignment horizontal="right"/>
    </xf>
    <xf numFmtId="172" fontId="36" fillId="38" borderId="14" xfId="52" applyNumberFormat="1" applyFont="1" applyFill="1" applyBorder="1" applyAlignment="1">
      <alignment horizontal="right"/>
    </xf>
    <xf numFmtId="172" fontId="36" fillId="38" borderId="16" xfId="52" applyNumberFormat="1" applyFont="1" applyFill="1" applyBorder="1" applyAlignment="1">
      <alignment horizontal="right"/>
    </xf>
    <xf numFmtId="172" fontId="3" fillId="37" borderId="48" xfId="52" applyNumberFormat="1" applyFont="1" applyFill="1" applyBorder="1" applyAlignment="1">
      <alignment horizontal="right"/>
    </xf>
    <xf numFmtId="172" fontId="3" fillId="37" borderId="12" xfId="52" applyNumberFormat="1" applyFont="1" applyFill="1" applyBorder="1" applyAlignment="1">
      <alignment horizontal="right"/>
    </xf>
    <xf numFmtId="172" fontId="3" fillId="37" borderId="15" xfId="52" applyNumberFormat="1" applyFont="1" applyFill="1" applyBorder="1" applyAlignment="1">
      <alignment horizontal="right"/>
    </xf>
    <xf numFmtId="172" fontId="3" fillId="37" borderId="49" xfId="52" applyNumberFormat="1" applyFont="1" applyFill="1" applyBorder="1" applyAlignment="1">
      <alignment horizontal="right"/>
    </xf>
    <xf numFmtId="172" fontId="3" fillId="37" borderId="13" xfId="52" applyNumberFormat="1" applyFont="1" applyFill="1" applyBorder="1" applyAlignment="1">
      <alignment horizontal="right"/>
    </xf>
    <xf numFmtId="172" fontId="3" fillId="37" borderId="10" xfId="52" applyNumberFormat="1" applyFont="1" applyFill="1" applyBorder="1" applyAlignment="1">
      <alignment horizontal="right"/>
    </xf>
    <xf numFmtId="172" fontId="36" fillId="37" borderId="50" xfId="52" applyNumberFormat="1" applyFont="1" applyFill="1" applyBorder="1" applyAlignment="1">
      <alignment horizontal="right"/>
    </xf>
    <xf numFmtId="172" fontId="36" fillId="37" borderId="14" xfId="52" applyNumberFormat="1" applyFont="1" applyFill="1" applyBorder="1" applyAlignment="1">
      <alignment horizontal="right"/>
    </xf>
    <xf numFmtId="172" fontId="36" fillId="37" borderId="16" xfId="52" applyNumberFormat="1" applyFont="1" applyFill="1" applyBorder="1" applyAlignment="1">
      <alignment horizontal="right"/>
    </xf>
    <xf numFmtId="3" fontId="3" fillId="37" borderId="51" xfId="0" applyNumberFormat="1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horizontal="right"/>
    </xf>
    <xf numFmtId="3" fontId="3" fillId="37" borderId="15" xfId="0" applyNumberFormat="1" applyFont="1" applyFill="1" applyBorder="1" applyAlignment="1">
      <alignment horizontal="right"/>
    </xf>
    <xf numFmtId="3" fontId="3" fillId="36" borderId="49" xfId="0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 horizontal="right"/>
    </xf>
    <xf numFmtId="3" fontId="3" fillId="36" borderId="10" xfId="0" applyNumberFormat="1" applyFont="1" applyFill="1" applyBorder="1" applyAlignment="1">
      <alignment horizontal="right"/>
    </xf>
    <xf numFmtId="3" fontId="3" fillId="43" borderId="49" xfId="0" applyNumberFormat="1" applyFont="1" applyFill="1" applyBorder="1" applyAlignment="1">
      <alignment horizontal="right"/>
    </xf>
    <xf numFmtId="3" fontId="3" fillId="43" borderId="13" xfId="0" applyNumberFormat="1" applyFont="1" applyFill="1" applyBorder="1" applyAlignment="1">
      <alignment horizontal="right"/>
    </xf>
    <xf numFmtId="3" fontId="3" fillId="43" borderId="10" xfId="0" applyNumberFormat="1" applyFont="1" applyFill="1" applyBorder="1" applyAlignment="1">
      <alignment horizontal="right"/>
    </xf>
    <xf numFmtId="3" fontId="3" fillId="34" borderId="52" xfId="0" applyNumberFormat="1" applyFont="1" applyFill="1" applyBorder="1" applyAlignment="1">
      <alignment horizontal="right"/>
    </xf>
    <xf numFmtId="3" fontId="3" fillId="34" borderId="43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172" fontId="3" fillId="38" borderId="53" xfId="52" applyNumberFormat="1" applyFont="1" applyFill="1" applyBorder="1" applyAlignment="1">
      <alignment horizontal="right"/>
    </xf>
    <xf numFmtId="172" fontId="3" fillId="38" borderId="54" xfId="52" applyNumberFormat="1" applyFont="1" applyFill="1" applyBorder="1" applyAlignment="1">
      <alignment horizontal="right"/>
    </xf>
    <xf numFmtId="172" fontId="3" fillId="37" borderId="14" xfId="52" applyNumberFormat="1" applyFont="1" applyFill="1" applyBorder="1" applyAlignment="1">
      <alignment horizontal="right"/>
    </xf>
    <xf numFmtId="172" fontId="3" fillId="37" borderId="16" xfId="52" applyNumberFormat="1" applyFont="1" applyFill="1" applyBorder="1" applyAlignment="1">
      <alignment horizontal="right"/>
    </xf>
    <xf numFmtId="0" fontId="0" fillId="38" borderId="2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8" borderId="27" xfId="0" applyFill="1" applyBorder="1" applyAlignment="1">
      <alignment horizontal="center"/>
    </xf>
    <xf numFmtId="0" fontId="37" fillId="33" borderId="0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9" fillId="38" borderId="23" xfId="0" applyFont="1" applyFill="1" applyBorder="1" applyAlignment="1">
      <alignment horizontal="right"/>
    </xf>
    <xf numFmtId="0" fontId="9" fillId="38" borderId="19" xfId="0" applyFont="1" applyFill="1" applyBorder="1" applyAlignment="1">
      <alignment horizontal="right"/>
    </xf>
    <xf numFmtId="0" fontId="9" fillId="38" borderId="55" xfId="0" applyFont="1" applyFill="1" applyBorder="1" applyAlignment="1">
      <alignment horizontal="right"/>
    </xf>
    <xf numFmtId="0" fontId="0" fillId="38" borderId="29" xfId="0" applyFill="1" applyBorder="1" applyAlignment="1">
      <alignment horizontal="center"/>
    </xf>
    <xf numFmtId="0" fontId="3" fillId="39" borderId="56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57" xfId="0" applyFont="1" applyFill="1" applyBorder="1" applyAlignment="1">
      <alignment/>
    </xf>
    <xf numFmtId="0" fontId="0" fillId="38" borderId="17" xfId="0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59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39" borderId="60" xfId="0" applyFont="1" applyFill="1" applyBorder="1" applyAlignment="1">
      <alignment/>
    </xf>
    <xf numFmtId="0" fontId="3" fillId="39" borderId="61" xfId="0" applyFont="1" applyFill="1" applyBorder="1" applyAlignment="1">
      <alignment/>
    </xf>
    <xf numFmtId="0" fontId="8" fillId="38" borderId="17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8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3" fillId="34" borderId="64" xfId="0" applyFont="1" applyFill="1" applyBorder="1" applyAlignment="1">
      <alignment/>
    </xf>
    <xf numFmtId="0" fontId="3" fillId="46" borderId="22" xfId="0" applyFont="1" applyFill="1" applyBorder="1" applyAlignment="1">
      <alignment/>
    </xf>
    <xf numFmtId="0" fontId="3" fillId="46" borderId="25" xfId="0" applyFont="1" applyFill="1" applyBorder="1" applyAlignment="1">
      <alignment/>
    </xf>
    <xf numFmtId="0" fontId="3" fillId="46" borderId="58" xfId="0" applyFont="1" applyFill="1" applyBorder="1" applyAlignment="1">
      <alignment/>
    </xf>
    <xf numFmtId="0" fontId="3" fillId="46" borderId="27" xfId="0" applyFont="1" applyFill="1" applyBorder="1" applyAlignment="1">
      <alignment/>
    </xf>
    <xf numFmtId="0" fontId="3" fillId="46" borderId="26" xfId="0" applyFont="1" applyFill="1" applyBorder="1" applyAlignment="1">
      <alignment/>
    </xf>
    <xf numFmtId="0" fontId="3" fillId="46" borderId="59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9" xfId="0" applyFill="1" applyBorder="1" applyAlignment="1">
      <alignment/>
    </xf>
    <xf numFmtId="0" fontId="3" fillId="41" borderId="22" xfId="0" applyFont="1" applyFill="1" applyBorder="1" applyAlignment="1">
      <alignment/>
    </xf>
    <xf numFmtId="0" fontId="3" fillId="41" borderId="25" xfId="0" applyFont="1" applyFill="1" applyBorder="1" applyAlignment="1">
      <alignment/>
    </xf>
    <xf numFmtId="0" fontId="3" fillId="41" borderId="58" xfId="0" applyFont="1" applyFill="1" applyBorder="1" applyAlignment="1">
      <alignment/>
    </xf>
    <xf numFmtId="0" fontId="3" fillId="41" borderId="27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0" fontId="3" fillId="41" borderId="64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55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43" fillId="33" borderId="0" xfId="0" applyFont="1" applyFill="1" applyAlignment="1">
      <alignment horizontal="right"/>
    </xf>
    <xf numFmtId="0" fontId="30" fillId="33" borderId="65" xfId="0" applyFont="1" applyFill="1" applyBorder="1" applyAlignment="1">
      <alignment horizontal="left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9" borderId="19" xfId="0" applyFill="1" applyBorder="1" applyAlignment="1">
      <alignment/>
    </xf>
    <xf numFmtId="0" fontId="49" fillId="38" borderId="19" xfId="0" applyFont="1" applyFill="1" applyBorder="1" applyAlignment="1">
      <alignment horizontal="center"/>
    </xf>
    <xf numFmtId="0" fontId="49" fillId="38" borderId="66" xfId="0" applyFont="1" applyFill="1" applyBorder="1" applyAlignment="1">
      <alignment horizontal="center"/>
    </xf>
    <xf numFmtId="0" fontId="49" fillId="38" borderId="55" xfId="0" applyFont="1" applyFill="1" applyBorder="1" applyAlignment="1">
      <alignment horizontal="center"/>
    </xf>
    <xf numFmtId="9" fontId="0" fillId="40" borderId="56" xfId="0" applyNumberFormat="1" applyFill="1" applyBorder="1" applyAlignment="1">
      <alignment/>
    </xf>
    <xf numFmtId="9" fontId="0" fillId="40" borderId="24" xfId="0" applyNumberFormat="1" applyFill="1" applyBorder="1" applyAlignment="1">
      <alignment/>
    </xf>
    <xf numFmtId="9" fontId="0" fillId="40" borderId="67" xfId="0" applyNumberFormat="1" applyFill="1" applyBorder="1" applyAlignment="1">
      <alignment/>
    </xf>
    <xf numFmtId="172" fontId="0" fillId="40" borderId="22" xfId="0" applyNumberFormat="1" applyFill="1" applyBorder="1" applyAlignment="1">
      <alignment/>
    </xf>
    <xf numFmtId="172" fontId="0" fillId="40" borderId="25" xfId="0" applyNumberFormat="1" applyFill="1" applyBorder="1" applyAlignment="1">
      <alignment/>
    </xf>
    <xf numFmtId="172" fontId="0" fillId="40" borderId="36" xfId="0" applyNumberFormat="1" applyFill="1" applyBorder="1" applyAlignment="1">
      <alignment/>
    </xf>
    <xf numFmtId="9" fontId="0" fillId="40" borderId="27" xfId="0" applyNumberFormat="1" applyFill="1" applyBorder="1" applyAlignment="1">
      <alignment/>
    </xf>
    <xf numFmtId="9" fontId="0" fillId="40" borderId="26" xfId="0" applyNumberFormat="1" applyFill="1" applyBorder="1" applyAlignment="1">
      <alignment/>
    </xf>
    <xf numFmtId="9" fontId="0" fillId="40" borderId="39" xfId="0" applyNumberFormat="1" applyFill="1" applyBorder="1" applyAlignment="1">
      <alignment/>
    </xf>
    <xf numFmtId="0" fontId="51" fillId="33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15" fillId="39" borderId="19" xfId="0" applyFont="1" applyFill="1" applyBorder="1" applyAlignment="1">
      <alignment horizontal="center"/>
    </xf>
    <xf numFmtId="0" fontId="0" fillId="38" borderId="56" xfId="0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15" fillId="38" borderId="23" xfId="0" applyFont="1" applyFill="1" applyBorder="1" applyAlignment="1" applyProtection="1">
      <alignment horizontal="center"/>
      <protection/>
    </xf>
    <xf numFmtId="0" fontId="15" fillId="38" borderId="55" xfId="0" applyFont="1" applyFill="1" applyBorder="1" applyAlignment="1" applyProtection="1">
      <alignment horizontal="center"/>
      <protection/>
    </xf>
    <xf numFmtId="0" fontId="15" fillId="38" borderId="19" xfId="0" applyFont="1" applyFill="1" applyBorder="1" applyAlignment="1" applyProtection="1">
      <alignment/>
      <protection/>
    </xf>
    <xf numFmtId="0" fontId="15" fillId="38" borderId="68" xfId="0" applyFont="1" applyFill="1" applyBorder="1" applyAlignment="1">
      <alignment horizontal="center"/>
    </xf>
    <xf numFmtId="0" fontId="15" fillId="38" borderId="69" xfId="0" applyFont="1" applyFill="1" applyBorder="1" applyAlignment="1">
      <alignment horizontal="center"/>
    </xf>
    <xf numFmtId="0" fontId="15" fillId="38" borderId="70" xfId="0" applyFont="1" applyFill="1" applyBorder="1" applyAlignment="1">
      <alignment horizontal="center"/>
    </xf>
    <xf numFmtId="0" fontId="0" fillId="38" borderId="24" xfId="0" applyFill="1" applyBorder="1" applyAlignment="1" applyProtection="1">
      <alignment horizontal="center"/>
      <protection/>
    </xf>
    <xf numFmtId="0" fontId="0" fillId="40" borderId="48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9" borderId="17" xfId="0" applyFill="1" applyBorder="1" applyAlignment="1" applyProtection="1">
      <alignment/>
      <protection/>
    </xf>
    <xf numFmtId="0" fontId="0" fillId="39" borderId="30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0" fillId="38" borderId="25" xfId="0" applyFill="1" applyBorder="1" applyAlignment="1" applyProtection="1">
      <alignment horizontal="center"/>
      <protection/>
    </xf>
    <xf numFmtId="0" fontId="0" fillId="40" borderId="49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8" borderId="18" xfId="0" applyFill="1" applyBorder="1" applyAlignment="1" applyProtection="1">
      <alignment horizontal="center"/>
      <protection/>
    </xf>
    <xf numFmtId="0" fontId="0" fillId="38" borderId="71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0" fontId="0" fillId="40" borderId="50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7" borderId="48" xfId="0" applyFill="1" applyBorder="1" applyAlignment="1">
      <alignment horizontal="center"/>
    </xf>
    <xf numFmtId="0" fontId="0" fillId="39" borderId="18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8" borderId="33" xfId="0" applyFill="1" applyBorder="1" applyAlignment="1" applyProtection="1">
      <alignment horizontal="center"/>
      <protection/>
    </xf>
    <xf numFmtId="0" fontId="0" fillId="46" borderId="48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38" borderId="17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0" fillId="38" borderId="36" xfId="0" applyFill="1" applyBorder="1" applyAlignment="1" applyProtection="1">
      <alignment horizontal="center"/>
      <protection/>
    </xf>
    <xf numFmtId="0" fontId="0" fillId="46" borderId="49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38" borderId="18" xfId="0" applyFill="1" applyBorder="1" applyAlignment="1" applyProtection="1">
      <alignment/>
      <protection/>
    </xf>
    <xf numFmtId="0" fontId="0" fillId="38" borderId="71" xfId="0" applyFill="1" applyBorder="1" applyAlignment="1" applyProtection="1">
      <alignment/>
      <protection/>
    </xf>
    <xf numFmtId="0" fontId="0" fillId="38" borderId="42" xfId="0" applyFill="1" applyBorder="1" applyAlignment="1" applyProtection="1">
      <alignment horizontal="center"/>
      <protection/>
    </xf>
    <xf numFmtId="0" fontId="0" fillId="46" borderId="50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8" borderId="68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0" xfId="0" applyFill="1" applyBorder="1" applyAlignment="1">
      <alignment/>
    </xf>
    <xf numFmtId="0" fontId="0" fillId="38" borderId="71" xfId="0" applyFill="1" applyBorder="1" applyAlignment="1">
      <alignment/>
    </xf>
    <xf numFmtId="0" fontId="0" fillId="38" borderId="4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71" xfId="0" applyFill="1" applyBorder="1" applyAlignment="1">
      <alignment/>
    </xf>
    <xf numFmtId="0" fontId="0" fillId="38" borderId="26" xfId="0" applyFill="1" applyBorder="1" applyAlignment="1">
      <alignment horizontal="center"/>
    </xf>
    <xf numFmtId="0" fontId="0" fillId="48" borderId="49" xfId="0" applyFill="1" applyBorder="1" applyAlignment="1">
      <alignment horizontal="center"/>
    </xf>
    <xf numFmtId="0" fontId="0" fillId="38" borderId="65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44" xfId="0" applyFill="1" applyBorder="1" applyAlignment="1">
      <alignment/>
    </xf>
    <xf numFmtId="0" fontId="0" fillId="39" borderId="0" xfId="0" applyFill="1" applyBorder="1" applyAlignment="1">
      <alignment/>
    </xf>
    <xf numFmtId="0" fontId="0" fillId="38" borderId="24" xfId="0" applyFill="1" applyBorder="1" applyAlignment="1">
      <alignment horizontal="left"/>
    </xf>
    <xf numFmtId="0" fontId="0" fillId="38" borderId="56" xfId="0" applyFill="1" applyBorder="1" applyAlignment="1">
      <alignment horizontal="left"/>
    </xf>
    <xf numFmtId="0" fontId="15" fillId="38" borderId="29" xfId="0" applyFont="1" applyFill="1" applyBorder="1" applyAlignment="1">
      <alignment horizontal="center"/>
    </xf>
    <xf numFmtId="0" fontId="15" fillId="33" borderId="72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5" fillId="33" borderId="73" xfId="0" applyFont="1" applyFill="1" applyBorder="1" applyAlignment="1">
      <alignment horizontal="right"/>
    </xf>
    <xf numFmtId="0" fontId="0" fillId="40" borderId="26" xfId="0" applyFill="1" applyBorder="1" applyAlignment="1">
      <alignment horizontal="left"/>
    </xf>
    <xf numFmtId="0" fontId="0" fillId="40" borderId="27" xfId="0" applyFill="1" applyBorder="1" applyAlignment="1">
      <alignment horizontal="left"/>
    </xf>
    <xf numFmtId="0" fontId="0" fillId="38" borderId="18" xfId="0" applyFill="1" applyBorder="1" applyAlignment="1">
      <alignment horizontal="center"/>
    </xf>
    <xf numFmtId="0" fontId="15" fillId="38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47" borderId="60" xfId="0" applyFill="1" applyBorder="1" applyAlignment="1">
      <alignment horizontal="left"/>
    </xf>
    <xf numFmtId="0" fontId="0" fillId="35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47" borderId="25" xfId="0" applyFill="1" applyBorder="1" applyAlignment="1">
      <alignment/>
    </xf>
    <xf numFmtId="0" fontId="54" fillId="35" borderId="25" xfId="0" applyFont="1" applyFill="1" applyBorder="1" applyAlignment="1">
      <alignment horizontal="center"/>
    </xf>
    <xf numFmtId="0" fontId="54" fillId="34" borderId="25" xfId="0" applyFont="1" applyFill="1" applyBorder="1" applyAlignment="1">
      <alignment horizontal="center"/>
    </xf>
    <xf numFmtId="0" fontId="22" fillId="47" borderId="25" xfId="0" applyFont="1" applyFill="1" applyBorder="1" applyAlignment="1">
      <alignment/>
    </xf>
    <xf numFmtId="0" fontId="15" fillId="35" borderId="25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47" borderId="25" xfId="0" applyFont="1" applyFill="1" applyBorder="1" applyAlignment="1">
      <alignment horizontal="left"/>
    </xf>
    <xf numFmtId="0" fontId="0" fillId="35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47" borderId="2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8" fillId="38" borderId="21" xfId="0" applyFont="1" applyFill="1" applyBorder="1" applyAlignment="1" applyProtection="1">
      <alignment horizontal="center"/>
      <protection/>
    </xf>
    <xf numFmtId="0" fontId="18" fillId="38" borderId="33" xfId="0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/>
      <protection/>
    </xf>
    <xf numFmtId="0" fontId="15" fillId="38" borderId="33" xfId="0" applyFont="1" applyFill="1" applyBorder="1" applyAlignment="1" applyProtection="1">
      <alignment/>
      <protection/>
    </xf>
    <xf numFmtId="0" fontId="15" fillId="38" borderId="17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71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38" borderId="48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wrapText="1"/>
    </xf>
    <xf numFmtId="0" fontId="3" fillId="36" borderId="13" xfId="0" applyFont="1" applyFill="1" applyBorder="1" applyAlignment="1">
      <alignment horizontal="left" wrapText="1"/>
    </xf>
    <xf numFmtId="14" fontId="3" fillId="35" borderId="13" xfId="0" applyNumberFormat="1" applyFont="1" applyFill="1" applyBorder="1" applyAlignment="1">
      <alignment horizontal="right" wrapText="1"/>
    </xf>
    <xf numFmtId="0" fontId="3" fillId="35" borderId="13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 horizontal="left" wrapText="1"/>
    </xf>
    <xf numFmtId="14" fontId="3" fillId="35" borderId="14" xfId="0" applyNumberFormat="1" applyFont="1" applyFill="1" applyBorder="1" applyAlignment="1">
      <alignment horizontal="right" wrapText="1"/>
    </xf>
    <xf numFmtId="0" fontId="3" fillId="35" borderId="14" xfId="0" applyNumberFormat="1" applyFont="1" applyFill="1" applyBorder="1" applyAlignment="1">
      <alignment horizontal="right" wrapText="1"/>
    </xf>
    <xf numFmtId="0" fontId="3" fillId="35" borderId="16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8" fillId="37" borderId="19" xfId="0" applyFont="1" applyFill="1" applyBorder="1" applyAlignment="1">
      <alignment horizontal="center"/>
    </xf>
    <xf numFmtId="172" fontId="36" fillId="37" borderId="24" xfId="52" applyNumberFormat="1" applyFont="1" applyFill="1" applyBorder="1" applyAlignment="1">
      <alignment horizontal="center"/>
    </xf>
    <xf numFmtId="172" fontId="3" fillId="37" borderId="25" xfId="52" applyNumberFormat="1" applyFont="1" applyFill="1" applyBorder="1" applyAlignment="1">
      <alignment horizontal="center"/>
    </xf>
    <xf numFmtId="182" fontId="3" fillId="37" borderId="25" xfId="0" applyNumberFormat="1" applyFont="1" applyFill="1" applyBorder="1" applyAlignment="1">
      <alignment horizontal="center"/>
    </xf>
    <xf numFmtId="9" fontId="3" fillId="37" borderId="25" xfId="52" applyFont="1" applyFill="1" applyBorder="1" applyAlignment="1">
      <alignment horizontal="center"/>
    </xf>
    <xf numFmtId="172" fontId="36" fillId="37" borderId="25" xfId="52" applyNumberFormat="1" applyFont="1" applyFill="1" applyBorder="1" applyAlignment="1">
      <alignment horizontal="center"/>
    </xf>
    <xf numFmtId="180" fontId="3" fillId="37" borderId="25" xfId="0" applyNumberFormat="1" applyFont="1" applyFill="1" applyBorder="1" applyAlignment="1">
      <alignment horizontal="center"/>
    </xf>
    <xf numFmtId="2" fontId="3" fillId="37" borderId="26" xfId="0" applyNumberFormat="1" applyFont="1" applyFill="1" applyBorder="1" applyAlignment="1">
      <alignment horizontal="center"/>
    </xf>
    <xf numFmtId="172" fontId="3" fillId="37" borderId="24" xfId="52" applyNumberFormat="1" applyFont="1" applyFill="1" applyBorder="1" applyAlignment="1">
      <alignment horizontal="center"/>
    </xf>
    <xf numFmtId="172" fontId="3" fillId="37" borderId="25" xfId="52" applyNumberFormat="1" applyFont="1" applyFill="1" applyBorder="1" applyAlignment="1">
      <alignment horizontal="center"/>
    </xf>
    <xf numFmtId="172" fontId="3" fillId="37" borderId="26" xfId="52" applyNumberFormat="1" applyFont="1" applyFill="1" applyBorder="1" applyAlignment="1">
      <alignment horizontal="center"/>
    </xf>
    <xf numFmtId="0" fontId="3" fillId="46" borderId="68" xfId="0" applyFont="1" applyFill="1" applyBorder="1" applyAlignment="1">
      <alignment horizontal="center" wrapText="1"/>
    </xf>
    <xf numFmtId="0" fontId="3" fillId="46" borderId="69" xfId="0" applyFont="1" applyFill="1" applyBorder="1" applyAlignment="1">
      <alignment horizontal="center" wrapText="1"/>
    </xf>
    <xf numFmtId="0" fontId="3" fillId="46" borderId="70" xfId="0" applyFont="1" applyFill="1" applyBorder="1" applyAlignment="1">
      <alignment horizontal="center" wrapText="1"/>
    </xf>
    <xf numFmtId="0" fontId="3" fillId="46" borderId="17" xfId="0" applyFont="1" applyFill="1" applyBorder="1" applyAlignment="1">
      <alignment horizontal="center" wrapText="1"/>
    </xf>
    <xf numFmtId="0" fontId="3" fillId="46" borderId="0" xfId="0" applyFont="1" applyFill="1" applyBorder="1" applyAlignment="1">
      <alignment horizontal="center" wrapText="1"/>
    </xf>
    <xf numFmtId="0" fontId="3" fillId="46" borderId="30" xfId="0" applyFont="1" applyFill="1" applyBorder="1" applyAlignment="1">
      <alignment horizontal="center" wrapText="1"/>
    </xf>
    <xf numFmtId="0" fontId="3" fillId="46" borderId="18" xfId="0" applyFont="1" applyFill="1" applyBorder="1" applyAlignment="1">
      <alignment horizontal="center" wrapText="1"/>
    </xf>
    <xf numFmtId="0" fontId="3" fillId="46" borderId="65" xfId="0" applyFont="1" applyFill="1" applyBorder="1" applyAlignment="1">
      <alignment horizontal="center" wrapText="1"/>
    </xf>
    <xf numFmtId="0" fontId="3" fillId="46" borderId="71" xfId="0" applyFont="1" applyFill="1" applyBorder="1" applyAlignment="1">
      <alignment horizontal="center" wrapText="1"/>
    </xf>
    <xf numFmtId="0" fontId="3" fillId="41" borderId="68" xfId="0" applyFont="1" applyFill="1" applyBorder="1" applyAlignment="1">
      <alignment horizontal="center" wrapText="1"/>
    </xf>
    <xf numFmtId="0" fontId="3" fillId="41" borderId="69" xfId="0" applyFont="1" applyFill="1" applyBorder="1" applyAlignment="1">
      <alignment horizontal="center" wrapText="1"/>
    </xf>
    <xf numFmtId="0" fontId="3" fillId="41" borderId="70" xfId="0" applyFont="1" applyFill="1" applyBorder="1" applyAlignment="1">
      <alignment horizontal="center" wrapText="1"/>
    </xf>
    <xf numFmtId="0" fontId="3" fillId="41" borderId="17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30" xfId="0" applyFont="1" applyFill="1" applyBorder="1" applyAlignment="1">
      <alignment horizontal="center" wrapText="1"/>
    </xf>
    <xf numFmtId="0" fontId="3" fillId="41" borderId="18" xfId="0" applyFont="1" applyFill="1" applyBorder="1" applyAlignment="1">
      <alignment horizontal="center" wrapText="1"/>
    </xf>
    <xf numFmtId="0" fontId="3" fillId="41" borderId="65" xfId="0" applyFont="1" applyFill="1" applyBorder="1" applyAlignment="1">
      <alignment horizontal="center" wrapText="1"/>
    </xf>
    <xf numFmtId="0" fontId="3" fillId="41" borderId="71" xfId="0" applyFont="1" applyFill="1" applyBorder="1" applyAlignment="1">
      <alignment horizontal="center" wrapText="1"/>
    </xf>
    <xf numFmtId="0" fontId="9" fillId="39" borderId="17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59" xfId="0" applyFont="1" applyFill="1" applyBorder="1" applyAlignment="1">
      <alignment horizontal="center"/>
    </xf>
    <xf numFmtId="0" fontId="9" fillId="39" borderId="74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 wrapText="1"/>
    </xf>
    <xf numFmtId="0" fontId="3" fillId="35" borderId="69" xfId="0" applyFont="1" applyFill="1" applyBorder="1" applyAlignment="1">
      <alignment horizontal="center" wrapText="1"/>
    </xf>
    <xf numFmtId="0" fontId="3" fillId="35" borderId="70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65" xfId="0" applyFont="1" applyFill="1" applyBorder="1" applyAlignment="1">
      <alignment horizontal="center" wrapText="1"/>
    </xf>
    <xf numFmtId="0" fontId="3" fillId="35" borderId="71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69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56" xfId="0" applyFont="1" applyFill="1" applyBorder="1" applyAlignment="1">
      <alignment horizontal="center"/>
    </xf>
    <xf numFmtId="0" fontId="3" fillId="39" borderId="57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9" borderId="48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9" fillId="39" borderId="69" xfId="0" applyFont="1" applyFill="1" applyBorder="1" applyAlignment="1">
      <alignment horizontal="center"/>
    </xf>
    <xf numFmtId="0" fontId="9" fillId="39" borderId="70" xfId="0" applyFont="1" applyFill="1" applyBorder="1" applyAlignment="1">
      <alignment horizontal="center"/>
    </xf>
    <xf numFmtId="0" fontId="9" fillId="39" borderId="68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9" borderId="75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7" fillId="33" borderId="0" xfId="0" applyFont="1" applyFill="1" applyAlignment="1">
      <alignment horizontal="left"/>
    </xf>
    <xf numFmtId="0" fontId="8" fillId="38" borderId="23" xfId="0" applyFont="1" applyFill="1" applyBorder="1" applyAlignment="1">
      <alignment horizontal="center"/>
    </xf>
    <xf numFmtId="0" fontId="8" fillId="38" borderId="66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/>
    </xf>
    <xf numFmtId="0" fontId="8" fillId="38" borderId="74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3" fillId="49" borderId="29" xfId="0" applyFont="1" applyFill="1" applyBorder="1" applyAlignment="1">
      <alignment horizontal="center" wrapText="1"/>
    </xf>
    <xf numFmtId="0" fontId="3" fillId="49" borderId="31" xfId="0" applyFont="1" applyFill="1" applyBorder="1" applyAlignment="1">
      <alignment horizontal="center" wrapText="1"/>
    </xf>
    <xf numFmtId="0" fontId="3" fillId="49" borderId="68" xfId="0" applyFont="1" applyFill="1" applyBorder="1" applyAlignment="1">
      <alignment horizontal="center" wrapText="1"/>
    </xf>
    <xf numFmtId="0" fontId="3" fillId="49" borderId="69" xfId="0" applyFont="1" applyFill="1" applyBorder="1" applyAlignment="1">
      <alignment horizontal="center" wrapText="1"/>
    </xf>
    <xf numFmtId="0" fontId="3" fillId="49" borderId="70" xfId="0" applyFont="1" applyFill="1" applyBorder="1" applyAlignment="1">
      <alignment horizontal="center" wrapText="1"/>
    </xf>
    <xf numFmtId="0" fontId="3" fillId="49" borderId="18" xfId="0" applyFont="1" applyFill="1" applyBorder="1" applyAlignment="1">
      <alignment horizontal="center" wrapText="1"/>
    </xf>
    <xf numFmtId="0" fontId="3" fillId="49" borderId="65" xfId="0" applyFont="1" applyFill="1" applyBorder="1" applyAlignment="1">
      <alignment horizontal="center" wrapText="1"/>
    </xf>
    <xf numFmtId="0" fontId="3" fillId="49" borderId="71" xfId="0" applyFont="1" applyFill="1" applyBorder="1" applyAlignment="1">
      <alignment horizontal="center" wrapText="1"/>
    </xf>
    <xf numFmtId="0" fontId="3" fillId="49" borderId="0" xfId="0" applyFont="1" applyFill="1" applyBorder="1" applyAlignment="1">
      <alignment horizontal="center" wrapText="1"/>
    </xf>
    <xf numFmtId="0" fontId="3" fillId="49" borderId="3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37" fillId="33" borderId="0" xfId="0" applyFont="1" applyFill="1" applyBorder="1" applyAlignment="1">
      <alignment horizontal="left"/>
    </xf>
    <xf numFmtId="0" fontId="3" fillId="38" borderId="23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4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3" fontId="3" fillId="36" borderId="38" xfId="0" applyNumberFormat="1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50" borderId="22" xfId="0" applyFont="1" applyFill="1" applyBorder="1" applyAlignment="1">
      <alignment horizontal="center"/>
    </xf>
    <xf numFmtId="0" fontId="3" fillId="50" borderId="36" xfId="0" applyFont="1" applyFill="1" applyBorder="1" applyAlignment="1">
      <alignment horizontal="center"/>
    </xf>
    <xf numFmtId="0" fontId="3" fillId="50" borderId="58" xfId="0" applyFont="1" applyFill="1" applyBorder="1" applyAlignment="1">
      <alignment horizontal="center"/>
    </xf>
    <xf numFmtId="0" fontId="36" fillId="38" borderId="22" xfId="0" applyFont="1" applyFill="1" applyBorder="1" applyAlignment="1">
      <alignment horizontal="center"/>
    </xf>
    <xf numFmtId="0" fontId="36" fillId="38" borderId="36" xfId="0" applyFont="1" applyFill="1" applyBorder="1" applyAlignment="1">
      <alignment horizontal="center"/>
    </xf>
    <xf numFmtId="0" fontId="36" fillId="38" borderId="23" xfId="0" applyFont="1" applyFill="1" applyBorder="1" applyAlignment="1">
      <alignment horizontal="center"/>
    </xf>
    <xf numFmtId="0" fontId="36" fillId="38" borderId="66" xfId="0" applyFont="1" applyFill="1" applyBorder="1" applyAlignment="1">
      <alignment horizontal="center"/>
    </xf>
    <xf numFmtId="0" fontId="36" fillId="38" borderId="55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6" fillId="38" borderId="56" xfId="0" applyFont="1" applyFill="1" applyBorder="1" applyAlignment="1">
      <alignment horizontal="center"/>
    </xf>
    <xf numFmtId="0" fontId="36" fillId="38" borderId="67" xfId="0" applyFont="1" applyFill="1" applyBorder="1" applyAlignment="1">
      <alignment horizontal="center"/>
    </xf>
    <xf numFmtId="0" fontId="36" fillId="38" borderId="57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3" fontId="3" fillId="49" borderId="38" xfId="0" applyNumberFormat="1" applyFont="1" applyFill="1" applyBorder="1" applyAlignment="1">
      <alignment horizontal="center"/>
    </xf>
    <xf numFmtId="0" fontId="3" fillId="49" borderId="58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66" xfId="0" applyFont="1" applyFill="1" applyBorder="1" applyAlignment="1">
      <alignment horizontal="center"/>
    </xf>
    <xf numFmtId="0" fontId="8" fillId="37" borderId="55" xfId="0" applyFont="1" applyFill="1" applyBorder="1" applyAlignment="1">
      <alignment horizontal="center"/>
    </xf>
    <xf numFmtId="3" fontId="3" fillId="49" borderId="13" xfId="0" applyNumberFormat="1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/>
    </xf>
    <xf numFmtId="0" fontId="36" fillId="38" borderId="49" xfId="0" applyFont="1" applyFill="1" applyBorder="1" applyAlignment="1">
      <alignment horizontal="center" wrapText="1"/>
    </xf>
    <xf numFmtId="0" fontId="36" fillId="38" borderId="13" xfId="0" applyFont="1" applyFill="1" applyBorder="1" applyAlignment="1">
      <alignment horizontal="center" wrapText="1"/>
    </xf>
    <xf numFmtId="3" fontId="3" fillId="49" borderId="13" xfId="0" applyNumberFormat="1" applyFont="1" applyFill="1" applyBorder="1" applyAlignment="1">
      <alignment horizontal="center" wrapText="1"/>
    </xf>
    <xf numFmtId="0" fontId="3" fillId="49" borderId="10" xfId="0" applyFont="1" applyFill="1" applyBorder="1" applyAlignment="1">
      <alignment horizontal="center" wrapText="1"/>
    </xf>
    <xf numFmtId="0" fontId="0" fillId="38" borderId="13" xfId="0" applyFill="1" applyBorder="1" applyAlignment="1">
      <alignment horizontal="center"/>
    </xf>
    <xf numFmtId="0" fontId="3" fillId="49" borderId="13" xfId="0" applyFont="1" applyFill="1" applyBorder="1" applyAlignment="1">
      <alignment horizontal="center"/>
    </xf>
    <xf numFmtId="0" fontId="3" fillId="47" borderId="22" xfId="0" applyFont="1" applyFill="1" applyBorder="1" applyAlignment="1">
      <alignment horizontal="center" wrapText="1"/>
    </xf>
    <xf numFmtId="0" fontId="3" fillId="47" borderId="36" xfId="0" applyFont="1" applyFill="1" applyBorder="1" applyAlignment="1">
      <alignment horizontal="center" wrapText="1"/>
    </xf>
    <xf numFmtId="0" fontId="3" fillId="47" borderId="58" xfId="0" applyFont="1" applyFill="1" applyBorder="1" applyAlignment="1">
      <alignment horizontal="center" wrapText="1"/>
    </xf>
    <xf numFmtId="0" fontId="37" fillId="33" borderId="0" xfId="0" applyFont="1" applyFill="1" applyAlignment="1">
      <alignment horizontal="left" wrapText="1"/>
    </xf>
    <xf numFmtId="0" fontId="8" fillId="38" borderId="56" xfId="0" applyFont="1" applyFill="1" applyBorder="1" applyAlignment="1">
      <alignment horizontal="center" wrapText="1"/>
    </xf>
    <xf numFmtId="0" fontId="8" fillId="38" borderId="51" xfId="0" applyFont="1" applyFill="1" applyBorder="1" applyAlignment="1">
      <alignment horizontal="center" wrapText="1"/>
    </xf>
    <xf numFmtId="0" fontId="8" fillId="37" borderId="76" xfId="0" applyFont="1" applyFill="1" applyBorder="1" applyAlignment="1">
      <alignment horizontal="center" wrapText="1"/>
    </xf>
    <xf numFmtId="0" fontId="8" fillId="37" borderId="57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3" fillId="36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left" wrapText="1"/>
    </xf>
    <xf numFmtId="14" fontId="3" fillId="35" borderId="13" xfId="0" applyNumberFormat="1" applyFont="1" applyFill="1" applyBorder="1" applyAlignment="1">
      <alignment horizontal="right" wrapText="1"/>
    </xf>
    <xf numFmtId="0" fontId="3" fillId="35" borderId="13" xfId="0" applyFont="1" applyFill="1" applyBorder="1" applyAlignment="1">
      <alignment horizontal="right" wrapText="1"/>
    </xf>
    <xf numFmtId="0" fontId="3" fillId="35" borderId="13" xfId="0" applyNumberFormat="1" applyFont="1" applyFill="1" applyBorder="1" applyAlignment="1">
      <alignment horizontal="right" wrapText="1"/>
    </xf>
    <xf numFmtId="0" fontId="0" fillId="39" borderId="68" xfId="0" applyFill="1" applyBorder="1" applyAlignment="1">
      <alignment horizontal="center"/>
    </xf>
    <xf numFmtId="0" fontId="0" fillId="39" borderId="70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71" xfId="0" applyFill="1" applyBorder="1" applyAlignment="1">
      <alignment horizontal="center"/>
    </xf>
    <xf numFmtId="0" fontId="15" fillId="38" borderId="62" xfId="0" applyFont="1" applyFill="1" applyBorder="1" applyAlignment="1" applyProtection="1">
      <alignment horizontal="center"/>
      <protection/>
    </xf>
    <xf numFmtId="0" fontId="15" fillId="38" borderId="42" xfId="0" applyFont="1" applyFill="1" applyBorder="1" applyAlignment="1" applyProtection="1">
      <alignment horizontal="center"/>
      <protection/>
    </xf>
    <xf numFmtId="0" fontId="0" fillId="38" borderId="49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38" borderId="50" xfId="0" applyFill="1" applyBorder="1" applyAlignment="1" applyProtection="1">
      <alignment horizontal="center"/>
      <protection/>
    </xf>
    <xf numFmtId="0" fontId="0" fillId="38" borderId="16" xfId="0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 horizontal="center"/>
      <protection/>
    </xf>
    <xf numFmtId="0" fontId="0" fillId="35" borderId="41" xfId="0" applyFill="1" applyBorder="1" applyAlignment="1" applyProtection="1">
      <alignment horizontal="center"/>
      <protection/>
    </xf>
    <xf numFmtId="0" fontId="0" fillId="35" borderId="40" xfId="0" applyFill="1" applyBorder="1" applyAlignment="1" applyProtection="1">
      <alignment horizontal="center"/>
      <protection/>
    </xf>
    <xf numFmtId="0" fontId="0" fillId="35" borderId="4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37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4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8" fillId="38" borderId="62" xfId="0" applyFont="1" applyFill="1" applyBorder="1" applyAlignment="1" applyProtection="1">
      <alignment horizontal="center"/>
      <protection/>
    </xf>
    <xf numFmtId="0" fontId="18" fillId="38" borderId="42" xfId="0" applyFont="1" applyFill="1" applyBorder="1" applyAlignment="1" applyProtection="1">
      <alignment horizontal="center"/>
      <protection/>
    </xf>
    <xf numFmtId="0" fontId="15" fillId="38" borderId="17" xfId="0" applyFont="1" applyFill="1" applyBorder="1" applyAlignment="1" applyProtection="1">
      <alignment horizontal="center"/>
      <protection/>
    </xf>
    <xf numFmtId="0" fontId="15" fillId="38" borderId="0" xfId="0" applyFont="1" applyFill="1" applyBorder="1" applyAlignment="1" applyProtection="1">
      <alignment horizontal="center"/>
      <protection/>
    </xf>
    <xf numFmtId="0" fontId="0" fillId="38" borderId="48" xfId="0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4" borderId="4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9" borderId="74" xfId="0" applyFill="1" applyBorder="1" applyAlignment="1">
      <alignment horizontal="center"/>
    </xf>
    <xf numFmtId="0" fontId="0" fillId="39" borderId="77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30" fillId="33" borderId="0" xfId="0" applyFont="1" applyFill="1" applyBorder="1" applyAlignment="1" applyProtection="1">
      <alignment horizontal="left"/>
      <protection/>
    </xf>
    <xf numFmtId="0" fontId="0" fillId="38" borderId="23" xfId="0" applyFill="1" applyBorder="1" applyAlignment="1" applyProtection="1">
      <alignment horizontal="center"/>
      <protection/>
    </xf>
    <xf numFmtId="0" fontId="0" fillId="38" borderId="55" xfId="0" applyFill="1" applyBorder="1" applyAlignment="1" applyProtection="1">
      <alignment horizontal="center"/>
      <protection/>
    </xf>
    <xf numFmtId="0" fontId="0" fillId="38" borderId="68" xfId="0" applyFill="1" applyBorder="1" applyAlignment="1" applyProtection="1">
      <alignment horizontal="center"/>
      <protection/>
    </xf>
    <xf numFmtId="0" fontId="0" fillId="38" borderId="70" xfId="0" applyFill="1" applyBorder="1" applyAlignment="1" applyProtection="1">
      <alignment horizontal="center"/>
      <protection/>
    </xf>
    <xf numFmtId="0" fontId="0" fillId="38" borderId="68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0" fillId="39" borderId="74" xfId="0" applyFill="1" applyBorder="1" applyAlignment="1" applyProtection="1">
      <alignment horizontal="center"/>
      <protection/>
    </xf>
    <xf numFmtId="0" fontId="0" fillId="39" borderId="32" xfId="0" applyFill="1" applyBorder="1" applyAlignment="1" applyProtection="1">
      <alignment horizontal="center"/>
      <protection/>
    </xf>
    <xf numFmtId="0" fontId="0" fillId="39" borderId="77" xfId="0" applyFill="1" applyBorder="1" applyAlignment="1" applyProtection="1">
      <alignment horizontal="center"/>
      <protection/>
    </xf>
    <xf numFmtId="0" fontId="0" fillId="35" borderId="13" xfId="0" applyFill="1" applyBorder="1" applyAlignment="1">
      <alignment horizontal="center"/>
    </xf>
    <xf numFmtId="0" fontId="0" fillId="34" borderId="5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41" xfId="0" applyFill="1" applyBorder="1" applyAlignment="1" applyProtection="1">
      <alignment horizontal="center"/>
      <protection/>
    </xf>
    <xf numFmtId="0" fontId="0" fillId="34" borderId="43" xfId="0" applyFill="1" applyBorder="1" applyAlignment="1" applyProtection="1">
      <alignment horizontal="center"/>
      <protection/>
    </xf>
    <xf numFmtId="0" fontId="0" fillId="34" borderId="40" xfId="0" applyFill="1" applyBorder="1" applyAlignment="1" applyProtection="1">
      <alignment horizontal="center"/>
      <protection/>
    </xf>
    <xf numFmtId="0" fontId="0" fillId="34" borderId="5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5" borderId="49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4" borderId="49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15" fillId="38" borderId="74" xfId="0" applyFont="1" applyFill="1" applyBorder="1" applyAlignment="1">
      <alignment horizontal="center"/>
    </xf>
    <xf numFmtId="0" fontId="15" fillId="38" borderId="77" xfId="0" applyFont="1" applyFill="1" applyBorder="1" applyAlignment="1">
      <alignment horizontal="center"/>
    </xf>
    <xf numFmtId="0" fontId="15" fillId="38" borderId="32" xfId="0" applyFont="1" applyFill="1" applyBorder="1" applyAlignment="1">
      <alignment horizontal="center"/>
    </xf>
    <xf numFmtId="0" fontId="0" fillId="34" borderId="48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1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30" fillId="33" borderId="65" xfId="0" applyFont="1" applyFill="1" applyBorder="1" applyAlignment="1" applyProtection="1">
      <alignment horizontal="left"/>
      <protection/>
    </xf>
    <xf numFmtId="0" fontId="15" fillId="38" borderId="74" xfId="0" applyFont="1" applyFill="1" applyBorder="1" applyAlignment="1" applyProtection="1">
      <alignment horizontal="center"/>
      <protection/>
    </xf>
    <xf numFmtId="0" fontId="15" fillId="38" borderId="32" xfId="0" applyFont="1" applyFill="1" applyBorder="1" applyAlignment="1" applyProtection="1">
      <alignment horizontal="center"/>
      <protection/>
    </xf>
    <xf numFmtId="0" fontId="15" fillId="38" borderId="77" xfId="0" applyFont="1" applyFill="1" applyBorder="1" applyAlignment="1" applyProtection="1">
      <alignment horizontal="center"/>
      <protection/>
    </xf>
    <xf numFmtId="0" fontId="15" fillId="38" borderId="68" xfId="0" applyFont="1" applyFill="1" applyBorder="1" applyAlignment="1">
      <alignment horizontal="center"/>
    </xf>
    <xf numFmtId="0" fontId="15" fillId="38" borderId="70" xfId="0" applyFont="1" applyFill="1" applyBorder="1" applyAlignment="1">
      <alignment horizontal="center"/>
    </xf>
    <xf numFmtId="0" fontId="20" fillId="49" borderId="68" xfId="0" applyFont="1" applyFill="1" applyBorder="1" applyAlignment="1">
      <alignment horizontal="center" wrapText="1"/>
    </xf>
    <xf numFmtId="0" fontId="20" fillId="49" borderId="69" xfId="0" applyFont="1" applyFill="1" applyBorder="1" applyAlignment="1">
      <alignment horizontal="center" wrapText="1"/>
    </xf>
    <xf numFmtId="0" fontId="20" fillId="49" borderId="70" xfId="0" applyFont="1" applyFill="1" applyBorder="1" applyAlignment="1">
      <alignment horizontal="center" wrapText="1"/>
    </xf>
    <xf numFmtId="0" fontId="20" fillId="49" borderId="18" xfId="0" applyFont="1" applyFill="1" applyBorder="1" applyAlignment="1">
      <alignment horizontal="center" wrapText="1"/>
    </xf>
    <xf numFmtId="0" fontId="20" fillId="49" borderId="65" xfId="0" applyFont="1" applyFill="1" applyBorder="1" applyAlignment="1">
      <alignment horizontal="center" wrapText="1"/>
    </xf>
    <xf numFmtId="0" fontId="20" fillId="49" borderId="71" xfId="0" applyFont="1" applyFill="1" applyBorder="1" applyAlignment="1">
      <alignment horizontal="center" wrapText="1"/>
    </xf>
    <xf numFmtId="0" fontId="52" fillId="38" borderId="68" xfId="0" applyFont="1" applyFill="1" applyBorder="1" applyAlignment="1">
      <alignment horizontal="center"/>
    </xf>
    <xf numFmtId="0" fontId="52" fillId="38" borderId="70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55" fillId="38" borderId="71" xfId="0" applyFont="1" applyFill="1" applyBorder="1" applyAlignment="1">
      <alignment horizontal="center"/>
    </xf>
    <xf numFmtId="0" fontId="52" fillId="38" borderId="71" xfId="0" applyFont="1" applyFill="1" applyBorder="1" applyAlignment="1">
      <alignment horizontal="center"/>
    </xf>
    <xf numFmtId="0" fontId="54" fillId="49" borderId="68" xfId="0" applyFont="1" applyFill="1" applyBorder="1" applyAlignment="1">
      <alignment horizontal="center" wrapText="1"/>
    </xf>
    <xf numFmtId="0" fontId="54" fillId="49" borderId="69" xfId="0" applyFont="1" applyFill="1" applyBorder="1" applyAlignment="1">
      <alignment horizontal="center" wrapText="1"/>
    </xf>
    <xf numFmtId="0" fontId="54" fillId="49" borderId="70" xfId="0" applyFont="1" applyFill="1" applyBorder="1" applyAlignment="1">
      <alignment horizontal="center" wrapText="1"/>
    </xf>
    <xf numFmtId="0" fontId="54" fillId="49" borderId="18" xfId="0" applyFont="1" applyFill="1" applyBorder="1" applyAlignment="1">
      <alignment horizontal="center" wrapText="1"/>
    </xf>
    <xf numFmtId="0" fontId="54" fillId="49" borderId="65" xfId="0" applyFont="1" applyFill="1" applyBorder="1" applyAlignment="1">
      <alignment horizontal="center" wrapText="1"/>
    </xf>
    <xf numFmtId="0" fontId="54" fillId="49" borderId="71" xfId="0" applyFont="1" applyFill="1" applyBorder="1" applyAlignment="1">
      <alignment horizontal="center" wrapText="1"/>
    </xf>
    <xf numFmtId="0" fontId="15" fillId="38" borderId="18" xfId="0" applyFont="1" applyFill="1" applyBorder="1" applyAlignment="1">
      <alignment horizontal="center"/>
    </xf>
    <xf numFmtId="0" fontId="15" fillId="38" borderId="71" xfId="0" applyFont="1" applyFill="1" applyBorder="1" applyAlignment="1">
      <alignment horizontal="center"/>
    </xf>
    <xf numFmtId="0" fontId="15" fillId="38" borderId="68" xfId="0" applyFont="1" applyFill="1" applyBorder="1" applyAlignment="1">
      <alignment horizontal="center"/>
    </xf>
    <xf numFmtId="0" fontId="53" fillId="49" borderId="69" xfId="0" applyFont="1" applyFill="1" applyBorder="1" applyAlignment="1">
      <alignment horizontal="center" wrapText="1"/>
    </xf>
    <xf numFmtId="0" fontId="53" fillId="49" borderId="70" xfId="0" applyFont="1" applyFill="1" applyBorder="1" applyAlignment="1">
      <alignment horizontal="center" wrapText="1"/>
    </xf>
    <xf numFmtId="0" fontId="53" fillId="49" borderId="18" xfId="0" applyFont="1" applyFill="1" applyBorder="1" applyAlignment="1">
      <alignment horizontal="center" wrapText="1"/>
    </xf>
    <xf numFmtId="0" fontId="53" fillId="49" borderId="65" xfId="0" applyFont="1" applyFill="1" applyBorder="1" applyAlignment="1">
      <alignment horizontal="center" wrapText="1"/>
    </xf>
    <xf numFmtId="0" fontId="53" fillId="49" borderId="71" xfId="0" applyFont="1" applyFill="1" applyBorder="1" applyAlignment="1">
      <alignment horizontal="center" wrapText="1"/>
    </xf>
    <xf numFmtId="0" fontId="13" fillId="49" borderId="69" xfId="0" applyFont="1" applyFill="1" applyBorder="1" applyAlignment="1">
      <alignment horizontal="center" wrapText="1"/>
    </xf>
    <xf numFmtId="0" fontId="13" fillId="49" borderId="70" xfId="0" applyFont="1" applyFill="1" applyBorder="1" applyAlignment="1">
      <alignment horizontal="center" wrapText="1"/>
    </xf>
    <xf numFmtId="0" fontId="13" fillId="49" borderId="18" xfId="0" applyFont="1" applyFill="1" applyBorder="1" applyAlignment="1">
      <alignment horizontal="center" wrapText="1"/>
    </xf>
    <xf numFmtId="0" fontId="13" fillId="49" borderId="65" xfId="0" applyFont="1" applyFill="1" applyBorder="1" applyAlignment="1">
      <alignment horizontal="center" wrapText="1"/>
    </xf>
    <xf numFmtId="0" fontId="13" fillId="49" borderId="71" xfId="0" applyFont="1" applyFill="1" applyBorder="1" applyAlignment="1">
      <alignment horizontal="center" wrapText="1"/>
    </xf>
    <xf numFmtId="0" fontId="13" fillId="33" borderId="0" xfId="0" applyFont="1" applyFill="1" applyAlignment="1" applyProtection="1">
      <alignment horizontal="right"/>
      <protection hidden="1"/>
    </xf>
    <xf numFmtId="0" fontId="51" fillId="51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15" fillId="38" borderId="70" xfId="0" applyFont="1" applyFill="1" applyBorder="1" applyAlignment="1">
      <alignment horizontal="center"/>
    </xf>
    <xf numFmtId="9" fontId="30" fillId="33" borderId="0" xfId="0" applyNumberFormat="1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0" fillId="39" borderId="23" xfId="0" applyFill="1" applyBorder="1" applyAlignment="1">
      <alignment horizontal="center"/>
    </xf>
    <xf numFmtId="0" fontId="0" fillId="39" borderId="66" xfId="0" applyFill="1" applyBorder="1" applyAlignment="1">
      <alignment horizontal="center"/>
    </xf>
    <xf numFmtId="0" fontId="0" fillId="39" borderId="55" xfId="0" applyFill="1" applyBorder="1" applyAlignment="1">
      <alignment horizontal="center"/>
    </xf>
    <xf numFmtId="0" fontId="17" fillId="39" borderId="74" xfId="0" applyFont="1" applyFill="1" applyBorder="1" applyAlignment="1">
      <alignment horizontal="center"/>
    </xf>
    <xf numFmtId="0" fontId="17" fillId="39" borderId="32" xfId="0" applyFont="1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52" borderId="12" xfId="0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78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47" borderId="48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15" fillId="37" borderId="55" xfId="0" applyFont="1" applyFill="1" applyBorder="1" applyAlignment="1">
      <alignment horizontal="center"/>
    </xf>
    <xf numFmtId="0" fontId="17" fillId="39" borderId="68" xfId="0" applyFont="1" applyFill="1" applyBorder="1" applyAlignment="1">
      <alignment horizontal="center"/>
    </xf>
    <xf numFmtId="0" fontId="17" fillId="39" borderId="70" xfId="0" applyFont="1" applyFill="1" applyBorder="1" applyAlignment="1">
      <alignment horizontal="center"/>
    </xf>
    <xf numFmtId="0" fontId="50" fillId="48" borderId="12" xfId="0" applyFont="1" applyFill="1" applyBorder="1" applyAlignment="1">
      <alignment horizontal="center"/>
    </xf>
    <xf numFmtId="0" fontId="15" fillId="37" borderId="74" xfId="0" applyFont="1" applyFill="1" applyBorder="1" applyAlignment="1">
      <alignment horizontal="center"/>
    </xf>
    <xf numFmtId="0" fontId="15" fillId="37" borderId="77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30" fillId="33" borderId="69" xfId="0" applyFont="1" applyFill="1" applyBorder="1" applyAlignment="1">
      <alignment horizontal="left"/>
    </xf>
    <xf numFmtId="0" fontId="17" fillId="39" borderId="17" xfId="0" applyFont="1" applyFill="1" applyBorder="1" applyAlignment="1" applyProtection="1">
      <alignment horizontal="center"/>
      <protection/>
    </xf>
    <xf numFmtId="0" fontId="17" fillId="39" borderId="30" xfId="0" applyFon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17" fillId="39" borderId="68" xfId="0" applyFont="1" applyFill="1" applyBorder="1" applyAlignment="1" applyProtection="1">
      <alignment horizontal="center"/>
      <protection/>
    </xf>
    <xf numFmtId="0" fontId="17" fillId="39" borderId="70" xfId="0" applyFont="1" applyFill="1" applyBorder="1" applyAlignment="1" applyProtection="1">
      <alignment horizontal="center"/>
      <protection/>
    </xf>
    <xf numFmtId="0" fontId="54" fillId="52" borderId="27" xfId="0" applyFont="1" applyFill="1" applyBorder="1" applyAlignment="1">
      <alignment horizontal="center"/>
    </xf>
    <xf numFmtId="0" fontId="54" fillId="52" borderId="39" xfId="0" applyFont="1" applyFill="1" applyBorder="1" applyAlignment="1">
      <alignment horizontal="center"/>
    </xf>
    <xf numFmtId="0" fontId="54" fillId="52" borderId="59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left"/>
    </xf>
    <xf numFmtId="0" fontId="13" fillId="34" borderId="39" xfId="0" applyFont="1" applyFill="1" applyBorder="1" applyAlignment="1">
      <alignment horizontal="left"/>
    </xf>
    <xf numFmtId="0" fontId="13" fillId="34" borderId="59" xfId="0" applyFont="1" applyFill="1" applyBorder="1" applyAlignment="1">
      <alignment horizontal="left"/>
    </xf>
    <xf numFmtId="0" fontId="30" fillId="33" borderId="65" xfId="0" applyFont="1" applyFill="1" applyBorder="1" applyAlignment="1">
      <alignment horizontal="left"/>
    </xf>
    <xf numFmtId="0" fontId="53" fillId="53" borderId="56" xfId="0" applyFont="1" applyFill="1" applyBorder="1" applyAlignment="1">
      <alignment horizontal="center"/>
    </xf>
    <xf numFmtId="0" fontId="53" fillId="53" borderId="67" xfId="0" applyFont="1" applyFill="1" applyBorder="1" applyAlignment="1">
      <alignment horizontal="center"/>
    </xf>
    <xf numFmtId="0" fontId="53" fillId="53" borderId="57" xfId="0" applyFont="1" applyFill="1" applyBorder="1" applyAlignment="1">
      <alignment horizontal="center"/>
    </xf>
    <xf numFmtId="0" fontId="54" fillId="34" borderId="56" xfId="0" applyFont="1" applyFill="1" applyBorder="1" applyAlignment="1">
      <alignment horizontal="left"/>
    </xf>
    <xf numFmtId="0" fontId="13" fillId="34" borderId="67" xfId="0" applyFont="1" applyFill="1" applyBorder="1" applyAlignment="1">
      <alignment horizontal="left"/>
    </xf>
    <xf numFmtId="0" fontId="13" fillId="34" borderId="57" xfId="0" applyFont="1" applyFill="1" applyBorder="1" applyAlignment="1">
      <alignment horizontal="left"/>
    </xf>
    <xf numFmtId="0" fontId="53" fillId="48" borderId="22" xfId="0" applyFont="1" applyFill="1" applyBorder="1" applyAlignment="1">
      <alignment horizontal="center"/>
    </xf>
    <xf numFmtId="0" fontId="53" fillId="48" borderId="36" xfId="0" applyFont="1" applyFill="1" applyBorder="1" applyAlignment="1">
      <alignment horizontal="center"/>
    </xf>
    <xf numFmtId="0" fontId="53" fillId="48" borderId="58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left"/>
    </xf>
    <xf numFmtId="0" fontId="13" fillId="34" borderId="36" xfId="0" applyFont="1" applyFill="1" applyBorder="1" applyAlignment="1">
      <alignment horizontal="left"/>
    </xf>
    <xf numFmtId="0" fontId="13" fillId="34" borderId="58" xfId="0" applyFont="1" applyFill="1" applyBorder="1" applyAlignment="1">
      <alignment horizontal="left"/>
    </xf>
    <xf numFmtId="0" fontId="45" fillId="33" borderId="65" xfId="0" applyFont="1" applyFill="1" applyBorder="1" applyAlignment="1">
      <alignment horizontal="left"/>
    </xf>
    <xf numFmtId="0" fontId="52" fillId="39" borderId="23" xfId="0" applyFont="1" applyFill="1" applyBorder="1" applyAlignment="1">
      <alignment horizontal="center"/>
    </xf>
    <xf numFmtId="0" fontId="52" fillId="39" borderId="66" xfId="0" applyFont="1" applyFill="1" applyBorder="1" applyAlignment="1">
      <alignment horizontal="center"/>
    </xf>
    <xf numFmtId="0" fontId="52" fillId="39" borderId="55" xfId="0" applyFont="1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9" borderId="18" xfId="0" applyFill="1" applyBorder="1" applyAlignment="1">
      <alignment horizontal="left"/>
    </xf>
    <xf numFmtId="0" fontId="0" fillId="49" borderId="65" xfId="0" applyFill="1" applyBorder="1" applyAlignment="1">
      <alignment horizontal="left"/>
    </xf>
    <xf numFmtId="0" fontId="0" fillId="49" borderId="71" xfId="0" applyFill="1" applyBorder="1" applyAlignment="1">
      <alignment horizontal="left"/>
    </xf>
    <xf numFmtId="0" fontId="0" fillId="41" borderId="49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9" borderId="17" xfId="0" applyFill="1" applyBorder="1" applyAlignment="1">
      <alignment horizontal="left"/>
    </xf>
    <xf numFmtId="0" fontId="0" fillId="49" borderId="0" xfId="0" applyFill="1" applyBorder="1" applyAlignment="1">
      <alignment horizontal="left"/>
    </xf>
    <xf numFmtId="0" fontId="0" fillId="49" borderId="30" xfId="0" applyFill="1" applyBorder="1" applyAlignment="1">
      <alignment horizontal="left"/>
    </xf>
    <xf numFmtId="0" fontId="49" fillId="38" borderId="74" xfId="0" applyFont="1" applyFill="1" applyBorder="1" applyAlignment="1">
      <alignment horizontal="center"/>
    </xf>
    <xf numFmtId="0" fontId="50" fillId="38" borderId="79" xfId="0" applyFont="1" applyFill="1" applyBorder="1" applyAlignment="1">
      <alignment horizontal="center"/>
    </xf>
    <xf numFmtId="0" fontId="0" fillId="49" borderId="68" xfId="0" applyFill="1" applyBorder="1" applyAlignment="1">
      <alignment horizontal="left"/>
    </xf>
    <xf numFmtId="0" fontId="0" fillId="49" borderId="69" xfId="0" applyFill="1" applyBorder="1" applyAlignment="1">
      <alignment horizontal="left"/>
    </xf>
    <xf numFmtId="0" fontId="0" fillId="49" borderId="70" xfId="0" applyFill="1" applyBorder="1" applyAlignment="1">
      <alignment horizontal="left"/>
    </xf>
    <xf numFmtId="0" fontId="0" fillId="41" borderId="48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17" fillId="49" borderId="17" xfId="0" applyFont="1" applyFill="1" applyBorder="1" applyAlignment="1">
      <alignment horizontal="left"/>
    </xf>
    <xf numFmtId="0" fontId="0" fillId="38" borderId="23" xfId="0" applyFill="1" applyBorder="1" applyAlignment="1">
      <alignment horizontal="right"/>
    </xf>
    <xf numFmtId="0" fontId="0" fillId="38" borderId="55" xfId="0" applyFill="1" applyBorder="1" applyAlignment="1">
      <alignment horizontal="right"/>
    </xf>
    <xf numFmtId="0" fontId="20" fillId="49" borderId="18" xfId="0" applyFont="1" applyFill="1" applyBorder="1" applyAlignment="1">
      <alignment horizontal="left"/>
    </xf>
    <xf numFmtId="0" fontId="30" fillId="33" borderId="0" xfId="0" applyFont="1" applyFill="1" applyAlignment="1">
      <alignment horizontal="left"/>
    </xf>
    <xf numFmtId="0" fontId="15" fillId="34" borderId="49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left"/>
    </xf>
    <xf numFmtId="0" fontId="15" fillId="38" borderId="36" xfId="0" applyFont="1" applyFill="1" applyBorder="1" applyAlignment="1">
      <alignment horizontal="left"/>
    </xf>
    <xf numFmtId="0" fontId="15" fillId="38" borderId="37" xfId="0" applyFont="1" applyFill="1" applyBorder="1" applyAlignment="1">
      <alignment horizontal="left"/>
    </xf>
    <xf numFmtId="0" fontId="17" fillId="38" borderId="74" xfId="0" applyFont="1" applyFill="1" applyBorder="1" applyAlignment="1">
      <alignment horizontal="center"/>
    </xf>
    <xf numFmtId="0" fontId="17" fillId="38" borderId="32" xfId="0" applyFont="1" applyFill="1" applyBorder="1" applyAlignment="1">
      <alignment horizontal="center"/>
    </xf>
    <xf numFmtId="0" fontId="48" fillId="33" borderId="0" xfId="0" applyFont="1" applyFill="1" applyAlignment="1">
      <alignment horizontal="left"/>
    </xf>
    <xf numFmtId="0" fontId="0" fillId="39" borderId="38" xfId="0" applyFill="1" applyBorder="1" applyAlignment="1">
      <alignment horizontal="left"/>
    </xf>
    <xf numFmtId="0" fontId="0" fillId="39" borderId="36" xfId="0" applyFill="1" applyBorder="1" applyAlignment="1">
      <alignment horizontal="left"/>
    </xf>
    <xf numFmtId="0" fontId="0" fillId="39" borderId="37" xfId="0" applyFill="1" applyBorder="1" applyAlignment="1">
      <alignment horizontal="left"/>
    </xf>
    <xf numFmtId="0" fontId="42" fillId="33" borderId="0" xfId="0" applyFont="1" applyFill="1" applyAlignment="1">
      <alignment horizontal="center"/>
    </xf>
    <xf numFmtId="0" fontId="44" fillId="51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33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38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40" borderId="38" xfId="0" applyFill="1" applyBorder="1" applyAlignment="1">
      <alignment horizontal="left"/>
    </xf>
    <xf numFmtId="0" fontId="0" fillId="40" borderId="36" xfId="0" applyFill="1" applyBorder="1" applyAlignment="1">
      <alignment horizontal="left"/>
    </xf>
    <xf numFmtId="0" fontId="0" fillId="40" borderId="37" xfId="0" applyFill="1" applyBorder="1" applyAlignment="1">
      <alignment horizontal="left"/>
    </xf>
    <xf numFmtId="0" fontId="0" fillId="40" borderId="38" xfId="0" applyFont="1" applyFill="1" applyBorder="1" applyAlignment="1">
      <alignment horizontal="left"/>
    </xf>
    <xf numFmtId="0" fontId="0" fillId="40" borderId="36" xfId="0" applyFont="1" applyFill="1" applyBorder="1" applyAlignment="1">
      <alignment horizontal="left"/>
    </xf>
    <xf numFmtId="0" fontId="0" fillId="40" borderId="37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17" fillId="35" borderId="75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78" xfId="0" applyFont="1" applyFill="1" applyBorder="1" applyAlignment="1">
      <alignment horizontal="left" wrapText="1"/>
    </xf>
    <xf numFmtId="0" fontId="17" fillId="35" borderId="69" xfId="0" applyFont="1" applyFill="1" applyBorder="1" applyAlignment="1">
      <alignment horizontal="left" wrapText="1"/>
    </xf>
    <xf numFmtId="0" fontId="17" fillId="35" borderId="80" xfId="0" applyFont="1" applyFill="1" applyBorder="1" applyAlignment="1">
      <alignment horizontal="left" wrapText="1"/>
    </xf>
    <xf numFmtId="0" fontId="17" fillId="35" borderId="35" xfId="0" applyFont="1" applyFill="1" applyBorder="1" applyAlignment="1">
      <alignment horizontal="left" wrapText="1"/>
    </xf>
    <xf numFmtId="0" fontId="17" fillId="35" borderId="33" xfId="0" applyFont="1" applyFill="1" applyBorder="1" applyAlignment="1">
      <alignment horizontal="left" wrapText="1"/>
    </xf>
    <xf numFmtId="0" fontId="17" fillId="35" borderId="34" xfId="0" applyFont="1" applyFill="1" applyBorder="1" applyAlignment="1">
      <alignment horizontal="left" wrapText="1"/>
    </xf>
    <xf numFmtId="0" fontId="0" fillId="35" borderId="28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17" fillId="35" borderId="40" xfId="0" applyFont="1" applyFill="1" applyBorder="1" applyAlignment="1">
      <alignment horizontal="left" wrapText="1"/>
    </xf>
    <xf numFmtId="0" fontId="17" fillId="35" borderId="42" xfId="0" applyFont="1" applyFill="1" applyBorder="1" applyAlignment="1">
      <alignment horizontal="left" wrapText="1"/>
    </xf>
    <xf numFmtId="0" fontId="17" fillId="35" borderId="41" xfId="0" applyFont="1" applyFill="1" applyBorder="1" applyAlignment="1">
      <alignment horizontal="left" wrapText="1"/>
    </xf>
    <xf numFmtId="0" fontId="0" fillId="35" borderId="14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17" fillId="35" borderId="48" xfId="0" applyFont="1" applyFill="1" applyBorder="1" applyAlignment="1">
      <alignment horizontal="center" vertical="center"/>
    </xf>
    <xf numFmtId="0" fontId="21" fillId="35" borderId="78" xfId="0" applyFont="1" applyFill="1" applyBorder="1" applyAlignment="1">
      <alignment horizontal="left" wrapText="1"/>
    </xf>
    <xf numFmtId="0" fontId="21" fillId="35" borderId="69" xfId="0" applyFont="1" applyFill="1" applyBorder="1" applyAlignment="1">
      <alignment horizontal="left" wrapText="1"/>
    </xf>
    <xf numFmtId="0" fontId="21" fillId="35" borderId="80" xfId="0" applyFont="1" applyFill="1" applyBorder="1" applyAlignment="1">
      <alignment horizontal="left" wrapText="1"/>
    </xf>
    <xf numFmtId="0" fontId="21" fillId="35" borderId="35" xfId="0" applyFont="1" applyFill="1" applyBorder="1" applyAlignment="1">
      <alignment horizontal="left" wrapText="1"/>
    </xf>
    <xf numFmtId="0" fontId="21" fillId="35" borderId="33" xfId="0" applyFont="1" applyFill="1" applyBorder="1" applyAlignment="1">
      <alignment horizontal="left" wrapText="1"/>
    </xf>
    <xf numFmtId="0" fontId="21" fillId="35" borderId="34" xfId="0" applyFont="1" applyFill="1" applyBorder="1" applyAlignment="1">
      <alignment horizontal="left" wrapText="1"/>
    </xf>
    <xf numFmtId="0" fontId="0" fillId="35" borderId="12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17" fontId="0" fillId="35" borderId="28" xfId="0" applyNumberFormat="1" applyFill="1" applyBorder="1" applyAlignment="1">
      <alignment horizontal="center" wrapText="1"/>
    </xf>
    <xf numFmtId="0" fontId="28" fillId="35" borderId="40" xfId="0" applyFont="1" applyFill="1" applyBorder="1" applyAlignment="1">
      <alignment horizontal="left" wrapText="1"/>
    </xf>
    <xf numFmtId="0" fontId="21" fillId="35" borderId="42" xfId="0" applyFont="1" applyFill="1" applyBorder="1" applyAlignment="1">
      <alignment horizontal="left" wrapText="1"/>
    </xf>
    <xf numFmtId="0" fontId="21" fillId="35" borderId="41" xfId="0" applyFont="1" applyFill="1" applyBorder="1" applyAlignment="1">
      <alignment horizontal="left" wrapText="1"/>
    </xf>
    <xf numFmtId="0" fontId="0" fillId="35" borderId="49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35" borderId="5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27" fillId="33" borderId="0" xfId="0" applyFont="1" applyFill="1" applyAlignment="1">
      <alignment horizontal="left"/>
    </xf>
    <xf numFmtId="0" fontId="17" fillId="38" borderId="77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left" wrapText="1"/>
    </xf>
    <xf numFmtId="0" fontId="17" fillId="35" borderId="48" xfId="0" applyFont="1" applyFill="1" applyBorder="1" applyAlignment="1">
      <alignment horizontal="left" wrapText="1"/>
    </xf>
    <xf numFmtId="0" fontId="0" fillId="35" borderId="12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  <xf numFmtId="0" fontId="17" fillId="38" borderId="74" xfId="0" applyFont="1" applyFill="1" applyBorder="1" applyAlignment="1">
      <alignment horizontal="center" wrapText="1"/>
    </xf>
    <xf numFmtId="0" fontId="17" fillId="38" borderId="77" xfId="0" applyFont="1" applyFill="1" applyBorder="1" applyAlignment="1">
      <alignment horizontal="center" wrapText="1"/>
    </xf>
    <xf numFmtId="0" fontId="17" fillId="38" borderId="32" xfId="0" applyFont="1" applyFill="1" applyBorder="1" applyAlignment="1">
      <alignment horizontal="center" wrapText="1"/>
    </xf>
    <xf numFmtId="0" fontId="17" fillId="38" borderId="81" xfId="0" applyFont="1" applyFill="1" applyBorder="1" applyAlignment="1">
      <alignment horizontal="center" wrapText="1"/>
    </xf>
    <xf numFmtId="0" fontId="0" fillId="38" borderId="2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18" fillId="38" borderId="49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center"/>
    </xf>
    <xf numFmtId="0" fontId="18" fillId="38" borderId="39" xfId="0" applyFont="1" applyFill="1" applyBorder="1" applyAlignment="1">
      <alignment horizontal="center"/>
    </xf>
    <xf numFmtId="0" fontId="18" fillId="38" borderId="82" xfId="0" applyFont="1" applyFill="1" applyBorder="1" applyAlignment="1">
      <alignment horizontal="center"/>
    </xf>
    <xf numFmtId="0" fontId="17" fillId="38" borderId="75" xfId="0" applyFont="1" applyFill="1" applyBorder="1" applyAlignment="1">
      <alignment horizontal="center"/>
    </xf>
    <xf numFmtId="0" fontId="17" fillId="38" borderId="28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left"/>
    </xf>
    <xf numFmtId="0" fontId="18" fillId="38" borderId="36" xfId="0" applyFont="1" applyFill="1" applyBorder="1" applyAlignment="1">
      <alignment horizontal="left"/>
    </xf>
    <xf numFmtId="0" fontId="18" fillId="38" borderId="37" xfId="0" applyFont="1" applyFill="1" applyBorder="1" applyAlignment="1">
      <alignment horizontal="left"/>
    </xf>
    <xf numFmtId="0" fontId="18" fillId="38" borderId="27" xfId="0" applyFont="1" applyFill="1" applyBorder="1" applyAlignment="1">
      <alignment horizontal="left"/>
    </xf>
    <xf numFmtId="0" fontId="18" fillId="38" borderId="39" xfId="0" applyFont="1" applyFill="1" applyBorder="1" applyAlignment="1">
      <alignment horizontal="left"/>
    </xf>
    <xf numFmtId="0" fontId="18" fillId="38" borderId="82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8" borderId="22" xfId="0" applyFill="1" applyBorder="1" applyAlignment="1">
      <alignment horizontal="left"/>
    </xf>
    <xf numFmtId="0" fontId="0" fillId="38" borderId="36" xfId="0" applyFill="1" applyBorder="1" applyAlignment="1">
      <alignment horizontal="left"/>
    </xf>
    <xf numFmtId="0" fontId="0" fillId="38" borderId="37" xfId="0" applyFill="1" applyBorder="1" applyAlignment="1">
      <alignment horizontal="left"/>
    </xf>
    <xf numFmtId="0" fontId="18" fillId="38" borderId="22" xfId="0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/>
    </xf>
    <xf numFmtId="0" fontId="17" fillId="38" borderId="49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82" xfId="0" applyFill="1" applyBorder="1" applyAlignment="1">
      <alignment horizontal="center"/>
    </xf>
    <xf numFmtId="0" fontId="0" fillId="38" borderId="5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0" fillId="35" borderId="14" xfId="0" applyFill="1" applyBorder="1" applyAlignment="1">
      <alignment horizontal="center"/>
    </xf>
    <xf numFmtId="0" fontId="0" fillId="38" borderId="49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14" fontId="0" fillId="35" borderId="13" xfId="0" applyNumberFormat="1" applyFill="1" applyBorder="1" applyAlignment="1">
      <alignment horizontal="center"/>
    </xf>
    <xf numFmtId="0" fontId="0" fillId="38" borderId="48" xfId="0" applyFill="1" applyBorder="1" applyAlignment="1">
      <alignment horizontal="left"/>
    </xf>
    <xf numFmtId="0" fontId="0" fillId="38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5" fillId="38" borderId="48" xfId="0" applyFont="1" applyFill="1" applyBorder="1" applyAlignment="1">
      <alignment horizontal="center"/>
    </xf>
    <xf numFmtId="0" fontId="15" fillId="38" borderId="12" xfId="0" applyFont="1" applyFill="1" applyBorder="1" applyAlignment="1">
      <alignment horizontal="center"/>
    </xf>
    <xf numFmtId="0" fontId="9" fillId="49" borderId="68" xfId="0" applyFont="1" applyFill="1" applyBorder="1" applyAlignment="1">
      <alignment horizontal="left" wrapText="1"/>
    </xf>
    <xf numFmtId="0" fontId="9" fillId="49" borderId="69" xfId="0" applyFont="1" applyFill="1" applyBorder="1" applyAlignment="1">
      <alignment horizontal="left" wrapText="1"/>
    </xf>
    <xf numFmtId="0" fontId="9" fillId="49" borderId="70" xfId="0" applyFont="1" applyFill="1" applyBorder="1" applyAlignment="1">
      <alignment horizontal="left" wrapText="1"/>
    </xf>
    <xf numFmtId="0" fontId="9" fillId="49" borderId="17" xfId="0" applyFont="1" applyFill="1" applyBorder="1" applyAlignment="1">
      <alignment horizontal="left" wrapText="1"/>
    </xf>
    <xf numFmtId="0" fontId="9" fillId="49" borderId="0" xfId="0" applyFont="1" applyFill="1" applyBorder="1" applyAlignment="1">
      <alignment horizontal="left" wrapText="1"/>
    </xf>
    <xf numFmtId="0" fontId="9" fillId="49" borderId="30" xfId="0" applyFont="1" applyFill="1" applyBorder="1" applyAlignment="1">
      <alignment horizontal="left" wrapText="1"/>
    </xf>
    <xf numFmtId="0" fontId="9" fillId="49" borderId="18" xfId="0" applyFont="1" applyFill="1" applyBorder="1" applyAlignment="1">
      <alignment horizontal="left" wrapText="1"/>
    </xf>
    <xf numFmtId="0" fontId="9" fillId="49" borderId="65" xfId="0" applyFont="1" applyFill="1" applyBorder="1" applyAlignment="1">
      <alignment horizontal="left" wrapText="1"/>
    </xf>
    <xf numFmtId="0" fontId="9" fillId="49" borderId="71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3" fillId="0" borderId="69" xfId="0" applyFont="1" applyBorder="1" applyAlignment="1">
      <alignment horizontal="left" wrapText="1"/>
    </xf>
    <xf numFmtId="0" fontId="3" fillId="0" borderId="7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65" xfId="0" applyFont="1" applyBorder="1" applyAlignment="1">
      <alignment horizontal="left" wrapText="1"/>
    </xf>
    <xf numFmtId="0" fontId="3" fillId="0" borderId="71" xfId="0" applyFont="1" applyBorder="1" applyAlignment="1">
      <alignment horizontal="left" wrapText="1"/>
    </xf>
    <xf numFmtId="0" fontId="3" fillId="34" borderId="49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8" fillId="38" borderId="56" xfId="0" applyFont="1" applyFill="1" applyBorder="1" applyAlignment="1">
      <alignment horizontal="left"/>
    </xf>
    <xf numFmtId="0" fontId="8" fillId="38" borderId="67" xfId="0" applyFont="1" applyFill="1" applyBorder="1" applyAlignment="1">
      <alignment horizontal="left"/>
    </xf>
    <xf numFmtId="0" fontId="8" fillId="38" borderId="57" xfId="0" applyFont="1" applyFill="1" applyBorder="1" applyAlignment="1">
      <alignment horizontal="left"/>
    </xf>
    <xf numFmtId="0" fontId="3" fillId="34" borderId="5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5" borderId="49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49" borderId="68" xfId="0" applyFont="1" applyFill="1" applyBorder="1" applyAlignment="1">
      <alignment horizontal="left" wrapText="1"/>
    </xf>
    <xf numFmtId="0" fontId="3" fillId="49" borderId="69" xfId="0" applyFont="1" applyFill="1" applyBorder="1" applyAlignment="1">
      <alignment horizontal="left" wrapText="1"/>
    </xf>
    <xf numFmtId="0" fontId="3" fillId="49" borderId="70" xfId="0" applyFont="1" applyFill="1" applyBorder="1" applyAlignment="1">
      <alignment horizontal="left" wrapText="1"/>
    </xf>
    <xf numFmtId="0" fontId="3" fillId="49" borderId="17" xfId="0" applyFont="1" applyFill="1" applyBorder="1" applyAlignment="1">
      <alignment horizontal="left" wrapText="1"/>
    </xf>
    <xf numFmtId="0" fontId="3" fillId="49" borderId="0" xfId="0" applyFont="1" applyFill="1" applyBorder="1" applyAlignment="1">
      <alignment horizontal="left" wrapText="1"/>
    </xf>
    <xf numFmtId="0" fontId="3" fillId="49" borderId="30" xfId="0" applyFont="1" applyFill="1" applyBorder="1" applyAlignment="1">
      <alignment horizontal="left" wrapText="1"/>
    </xf>
    <xf numFmtId="0" fontId="3" fillId="49" borderId="18" xfId="0" applyFont="1" applyFill="1" applyBorder="1" applyAlignment="1">
      <alignment horizontal="left" wrapText="1"/>
    </xf>
    <xf numFmtId="0" fontId="3" fillId="49" borderId="65" xfId="0" applyFont="1" applyFill="1" applyBorder="1" applyAlignment="1">
      <alignment horizontal="left" wrapText="1"/>
    </xf>
    <xf numFmtId="0" fontId="3" fillId="49" borderId="7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8" borderId="56" xfId="0" applyFont="1" applyFill="1" applyBorder="1" applyAlignment="1">
      <alignment horizontal="left"/>
    </xf>
    <xf numFmtId="0" fontId="7" fillId="38" borderId="67" xfId="0" applyFont="1" applyFill="1" applyBorder="1" applyAlignment="1">
      <alignment horizontal="left"/>
    </xf>
    <xf numFmtId="0" fontId="7" fillId="38" borderId="57" xfId="0" applyFont="1" applyFill="1" applyBorder="1" applyAlignment="1">
      <alignment horizontal="left"/>
    </xf>
    <xf numFmtId="0" fontId="8" fillId="38" borderId="68" xfId="0" applyFont="1" applyFill="1" applyBorder="1" applyAlignment="1">
      <alignment horizontal="left"/>
    </xf>
    <xf numFmtId="0" fontId="8" fillId="38" borderId="69" xfId="0" applyFont="1" applyFill="1" applyBorder="1" applyAlignment="1">
      <alignment horizontal="left"/>
    </xf>
    <xf numFmtId="0" fontId="8" fillId="38" borderId="70" xfId="0" applyFont="1" applyFill="1" applyBorder="1" applyAlignment="1">
      <alignment horizontal="left"/>
    </xf>
    <xf numFmtId="0" fontId="3" fillId="38" borderId="49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3" fillId="38" borderId="52" xfId="0" applyFont="1" applyFill="1" applyBorder="1" applyAlignment="1">
      <alignment horizontal="left"/>
    </xf>
    <xf numFmtId="0" fontId="3" fillId="38" borderId="43" xfId="0" applyFont="1" applyFill="1" applyBorder="1" applyAlignment="1">
      <alignment horizontal="left"/>
    </xf>
    <xf numFmtId="0" fontId="3" fillId="38" borderId="48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left"/>
    </xf>
    <xf numFmtId="0" fontId="3" fillId="38" borderId="50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3" fillId="38" borderId="74" xfId="0" applyFont="1" applyFill="1" applyBorder="1" applyAlignment="1">
      <alignment horizontal="center"/>
    </xf>
    <xf numFmtId="0" fontId="3" fillId="38" borderId="77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83" xfId="0" applyFont="1" applyFill="1" applyBorder="1" applyAlignment="1">
      <alignment horizontal="left"/>
    </xf>
    <xf numFmtId="0" fontId="3" fillId="38" borderId="82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3" fillId="36" borderId="49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0" fillId="38" borderId="77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3" fillId="36" borderId="34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75" xfId="0" applyFont="1" applyFill="1" applyBorder="1" applyAlignment="1">
      <alignment horizontal="left"/>
    </xf>
    <xf numFmtId="0" fontId="3" fillId="36" borderId="82" xfId="0" applyFont="1" applyFill="1" applyBorder="1" applyAlignment="1">
      <alignment horizontal="left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83" xfId="0" applyFont="1" applyFill="1" applyBorder="1" applyAlignment="1">
      <alignment horizontal="center"/>
    </xf>
    <xf numFmtId="9" fontId="3" fillId="34" borderId="48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9" fontId="3" fillId="34" borderId="49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8" fillId="38" borderId="48" xfId="0" applyFont="1" applyFill="1" applyBorder="1" applyAlignment="1">
      <alignment horizontal="left"/>
    </xf>
    <xf numFmtId="0" fontId="8" fillId="38" borderId="12" xfId="0" applyFont="1" applyFill="1" applyBorder="1" applyAlignment="1">
      <alignment horizontal="left"/>
    </xf>
    <xf numFmtId="0" fontId="8" fillId="38" borderId="52" xfId="0" applyFont="1" applyFill="1" applyBorder="1" applyAlignment="1">
      <alignment horizontal="left"/>
    </xf>
    <xf numFmtId="0" fontId="8" fillId="38" borderId="43" xfId="0" applyFont="1" applyFill="1" applyBorder="1" applyAlignment="1">
      <alignment horizontal="left"/>
    </xf>
    <xf numFmtId="0" fontId="8" fillId="38" borderId="23" xfId="0" applyFont="1" applyFill="1" applyBorder="1" applyAlignment="1">
      <alignment horizontal="left"/>
    </xf>
    <xf numFmtId="0" fontId="8" fillId="38" borderId="66" xfId="0" applyFont="1" applyFill="1" applyBorder="1" applyAlignment="1">
      <alignment horizontal="left"/>
    </xf>
    <xf numFmtId="0" fontId="8" fillId="38" borderId="55" xfId="0" applyFont="1" applyFill="1" applyBorder="1" applyAlignment="1">
      <alignment horizontal="left"/>
    </xf>
    <xf numFmtId="0" fontId="4" fillId="33" borderId="65" xfId="0" applyFont="1" applyFill="1" applyBorder="1" applyAlignment="1">
      <alignment horizontal="left"/>
    </xf>
    <xf numFmtId="9" fontId="3" fillId="34" borderId="50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8" fillId="38" borderId="74" xfId="0" applyFont="1" applyFill="1" applyBorder="1" applyAlignment="1">
      <alignment horizontal="center"/>
    </xf>
    <xf numFmtId="0" fontId="8" fillId="38" borderId="77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3" fillId="36" borderId="75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73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6" fillId="33" borderId="33" xfId="0" applyFont="1" applyFill="1" applyBorder="1" applyAlignment="1">
      <alignment horizontal="right"/>
    </xf>
    <xf numFmtId="0" fontId="3" fillId="38" borderId="49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66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25" fillId="33" borderId="33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wrapText="1"/>
    </xf>
    <xf numFmtId="0" fontId="8" fillId="37" borderId="26" xfId="0" applyFont="1" applyFill="1" applyBorder="1" applyAlignment="1">
      <alignment horizontal="center" wrapText="1"/>
    </xf>
    <xf numFmtId="0" fontId="3" fillId="38" borderId="48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8" fillId="37" borderId="48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50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3" fillId="49" borderId="22" xfId="0" applyFont="1" applyFill="1" applyBorder="1" applyAlignment="1">
      <alignment horizontal="center"/>
    </xf>
    <xf numFmtId="0" fontId="3" fillId="49" borderId="58" xfId="0" applyFont="1" applyFill="1" applyBorder="1" applyAlignment="1">
      <alignment horizontal="center"/>
    </xf>
    <xf numFmtId="0" fontId="3" fillId="49" borderId="27" xfId="0" applyFont="1" applyFill="1" applyBorder="1" applyAlignment="1">
      <alignment horizontal="center"/>
    </xf>
    <xf numFmtId="0" fontId="3" fillId="49" borderId="59" xfId="0" applyFont="1" applyFill="1" applyBorder="1" applyAlignment="1">
      <alignment horizontal="center"/>
    </xf>
    <xf numFmtId="0" fontId="3" fillId="49" borderId="56" xfId="0" applyFont="1" applyFill="1" applyBorder="1" applyAlignment="1">
      <alignment horizontal="center"/>
    </xf>
    <xf numFmtId="0" fontId="3" fillId="49" borderId="57" xfId="0" applyFont="1" applyFill="1" applyBorder="1" applyAlignment="1">
      <alignment horizontal="center"/>
    </xf>
    <xf numFmtId="0" fontId="8" fillId="38" borderId="68" xfId="0" applyFont="1" applyFill="1" applyBorder="1" applyAlignment="1">
      <alignment horizontal="center" vertical="center"/>
    </xf>
    <xf numFmtId="0" fontId="8" fillId="38" borderId="7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71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wrapText="1"/>
    </xf>
    <xf numFmtId="0" fontId="8" fillId="38" borderId="25" xfId="0" applyFont="1" applyFill="1" applyBorder="1" applyAlignment="1">
      <alignment horizontal="center" wrapText="1"/>
    </xf>
    <xf numFmtId="0" fontId="8" fillId="38" borderId="26" xfId="0" applyFont="1" applyFill="1" applyBorder="1" applyAlignment="1">
      <alignment horizontal="center" wrapText="1"/>
    </xf>
    <xf numFmtId="0" fontId="3" fillId="37" borderId="25" xfId="0" applyFont="1" applyFill="1" applyBorder="1" applyAlignment="1">
      <alignment horizontal="center" wrapText="1"/>
    </xf>
    <xf numFmtId="0" fontId="3" fillId="37" borderId="26" xfId="0" applyFont="1" applyFill="1" applyBorder="1" applyAlignment="1">
      <alignment horizontal="center" wrapText="1"/>
    </xf>
    <xf numFmtId="0" fontId="3" fillId="38" borderId="25" xfId="0" applyFont="1" applyFill="1" applyBorder="1" applyAlignment="1">
      <alignment horizontal="center" wrapText="1"/>
    </xf>
    <xf numFmtId="0" fontId="3" fillId="38" borderId="26" xfId="0" applyFont="1" applyFill="1" applyBorder="1" applyAlignment="1">
      <alignment horizont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7" borderId="84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55" xfId="0" applyFont="1" applyFill="1" applyBorder="1" applyAlignment="1">
      <alignment horizontal="center"/>
    </xf>
    <xf numFmtId="0" fontId="24" fillId="38" borderId="23" xfId="0" applyFont="1" applyFill="1" applyBorder="1" applyAlignment="1">
      <alignment horizontal="center"/>
    </xf>
    <xf numFmtId="0" fontId="24" fillId="38" borderId="81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81" xfId="0" applyFont="1" applyFill="1" applyBorder="1" applyAlignment="1">
      <alignment horizontal="center"/>
    </xf>
    <xf numFmtId="0" fontId="24" fillId="39" borderId="23" xfId="0" applyFont="1" applyFill="1" applyBorder="1" applyAlignment="1">
      <alignment horizontal="center"/>
    </xf>
    <xf numFmtId="0" fontId="24" fillId="39" borderId="81" xfId="0" applyFont="1" applyFill="1" applyBorder="1" applyAlignment="1">
      <alignment horizontal="center"/>
    </xf>
    <xf numFmtId="0" fontId="9" fillId="38" borderId="67" xfId="0" applyFont="1" applyFill="1" applyBorder="1" applyAlignment="1">
      <alignment horizontal="center"/>
    </xf>
    <xf numFmtId="0" fontId="9" fillId="38" borderId="39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9" fillId="38" borderId="68" xfId="0" applyFont="1" applyFill="1" applyBorder="1" applyAlignment="1">
      <alignment horizontal="center" vertical="center"/>
    </xf>
    <xf numFmtId="0" fontId="9" fillId="38" borderId="69" xfId="0" applyFont="1" applyFill="1" applyBorder="1" applyAlignment="1">
      <alignment horizontal="center" vertical="center"/>
    </xf>
    <xf numFmtId="0" fontId="9" fillId="38" borderId="7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 horizontal="center" vertical="center"/>
    </xf>
    <xf numFmtId="0" fontId="9" fillId="38" borderId="71" xfId="0" applyFont="1" applyFill="1" applyBorder="1" applyAlignment="1">
      <alignment horizontal="center" vertical="center"/>
    </xf>
    <xf numFmtId="0" fontId="3" fillId="46" borderId="13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3" fillId="46" borderId="16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4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1" borderId="49" xfId="0" applyFont="1" applyFill="1" applyBorder="1" applyAlignment="1">
      <alignment horizontal="center"/>
    </xf>
    <xf numFmtId="0" fontId="3" fillId="41" borderId="5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6" borderId="49" xfId="0" applyFont="1" applyFill="1" applyBorder="1" applyAlignment="1">
      <alignment horizontal="center"/>
    </xf>
    <xf numFmtId="0" fontId="3" fillId="46" borderId="50" xfId="0" applyFont="1" applyFill="1" applyBorder="1" applyAlignment="1">
      <alignment horizontal="center"/>
    </xf>
    <xf numFmtId="0" fontId="3" fillId="46" borderId="12" xfId="0" applyFont="1" applyFill="1" applyBorder="1" applyAlignment="1">
      <alignment horizontal="center"/>
    </xf>
    <xf numFmtId="0" fontId="3" fillId="46" borderId="15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0" fontId="3" fillId="46" borderId="48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 vertical="center" textRotation="90"/>
    </xf>
    <xf numFmtId="0" fontId="9" fillId="38" borderId="49" xfId="0" applyFont="1" applyFill="1" applyBorder="1" applyAlignment="1">
      <alignment horizontal="center" vertical="center" textRotation="90"/>
    </xf>
    <xf numFmtId="0" fontId="9" fillId="38" borderId="50" xfId="0" applyFont="1" applyFill="1" applyBorder="1" applyAlignment="1">
      <alignment horizontal="center" vertical="center" textRotation="90"/>
    </xf>
    <xf numFmtId="0" fontId="3" fillId="40" borderId="12" xfId="0" applyFont="1" applyFill="1" applyBorder="1" applyAlignment="1">
      <alignment horizontal="center" wrapText="1"/>
    </xf>
    <xf numFmtId="0" fontId="3" fillId="40" borderId="15" xfId="0" applyFont="1" applyFill="1" applyBorder="1" applyAlignment="1">
      <alignment horizontal="center" wrapText="1"/>
    </xf>
    <xf numFmtId="0" fontId="3" fillId="41" borderId="4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50" borderId="13" xfId="0" applyFont="1" applyFill="1" applyBorder="1" applyAlignment="1">
      <alignment horizontal="center"/>
    </xf>
    <xf numFmtId="0" fontId="3" fillId="50" borderId="14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0" fontId="3" fillId="50" borderId="16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51" borderId="13" xfId="0" applyFont="1" applyFill="1" applyBorder="1" applyAlignment="1">
      <alignment horizontal="center" wrapText="1"/>
    </xf>
    <xf numFmtId="0" fontId="3" fillId="51" borderId="10" xfId="0" applyFont="1" applyFill="1" applyBorder="1" applyAlignment="1">
      <alignment horizontal="center" wrapText="1"/>
    </xf>
    <xf numFmtId="0" fontId="3" fillId="51" borderId="14" xfId="0" applyFont="1" applyFill="1" applyBorder="1" applyAlignment="1">
      <alignment horizontal="center" wrapText="1"/>
    </xf>
    <xf numFmtId="0" fontId="3" fillId="51" borderId="16" xfId="0" applyFont="1" applyFill="1" applyBorder="1" applyAlignment="1">
      <alignment horizontal="center" wrapText="1"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3" fillId="51" borderId="12" xfId="0" applyFont="1" applyFill="1" applyBorder="1" applyAlignment="1">
      <alignment horizontal="center" wrapText="1"/>
    </xf>
    <xf numFmtId="0" fontId="3" fillId="51" borderId="15" xfId="0" applyFont="1" applyFill="1" applyBorder="1" applyAlignment="1">
      <alignment horizontal="center" wrapText="1"/>
    </xf>
    <xf numFmtId="0" fontId="3" fillId="50" borderId="48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50" borderId="15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9" fillId="37" borderId="48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 vertical="center" textRotation="90" wrapText="1"/>
    </xf>
    <xf numFmtId="0" fontId="3" fillId="35" borderId="50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6" borderId="49" xfId="0" applyFont="1" applyFill="1" applyBorder="1" applyAlignment="1">
      <alignment horizontal="center" vertical="center" textRotation="90" wrapText="1"/>
    </xf>
    <xf numFmtId="0" fontId="3" fillId="36" borderId="50" xfId="0" applyFont="1" applyFill="1" applyBorder="1" applyAlignment="1">
      <alignment horizontal="center" vertical="center" textRotation="90" wrapText="1"/>
    </xf>
    <xf numFmtId="0" fontId="3" fillId="38" borderId="5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8" fillId="37" borderId="48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9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/>
    </xf>
    <xf numFmtId="0" fontId="8" fillId="38" borderId="82" xfId="0" applyFont="1" applyFill="1" applyBorder="1" applyAlignment="1">
      <alignment horizontal="center"/>
    </xf>
    <xf numFmtId="0" fontId="38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3" fillId="38" borderId="4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left" wrapText="1"/>
    </xf>
    <xf numFmtId="0" fontId="3" fillId="34" borderId="69" xfId="0" applyFont="1" applyFill="1" applyBorder="1" applyAlignment="1">
      <alignment horizontal="left" wrapText="1"/>
    </xf>
    <xf numFmtId="0" fontId="3" fillId="34" borderId="70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30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0" fontId="3" fillId="34" borderId="65" xfId="0" applyFont="1" applyFill="1" applyBorder="1" applyAlignment="1">
      <alignment horizontal="left" wrapText="1"/>
    </xf>
    <xf numFmtId="0" fontId="3" fillId="34" borderId="71" xfId="0" applyFont="1" applyFill="1" applyBorder="1" applyAlignment="1">
      <alignment horizontal="left" wrapText="1"/>
    </xf>
    <xf numFmtId="0" fontId="3" fillId="38" borderId="48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82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8" fillId="37" borderId="47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left" wrapText="1"/>
    </xf>
    <xf numFmtId="0" fontId="3" fillId="36" borderId="69" xfId="0" applyFont="1" applyFill="1" applyBorder="1" applyAlignment="1">
      <alignment horizontal="left" wrapText="1"/>
    </xf>
    <xf numFmtId="0" fontId="3" fillId="36" borderId="70" xfId="0" applyFont="1" applyFill="1" applyBorder="1" applyAlignment="1">
      <alignment horizontal="left" wrapText="1"/>
    </xf>
    <xf numFmtId="0" fontId="3" fillId="36" borderId="17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/>
    </xf>
    <xf numFmtId="0" fontId="3" fillId="36" borderId="18" xfId="0" applyFont="1" applyFill="1" applyBorder="1" applyAlignment="1">
      <alignment horizontal="left" wrapText="1"/>
    </xf>
    <xf numFmtId="0" fontId="3" fillId="36" borderId="65" xfId="0" applyFont="1" applyFill="1" applyBorder="1" applyAlignment="1">
      <alignment horizontal="left" wrapText="1"/>
    </xf>
    <xf numFmtId="0" fontId="3" fillId="36" borderId="71" xfId="0" applyFont="1" applyFill="1" applyBorder="1" applyAlignment="1">
      <alignment horizontal="left" wrapText="1"/>
    </xf>
    <xf numFmtId="0" fontId="3" fillId="36" borderId="68" xfId="0" applyFont="1" applyFill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3" fillId="36" borderId="70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wrapText="1"/>
    </xf>
    <xf numFmtId="0" fontId="3" fillId="36" borderId="71" xfId="0" applyFont="1" applyFill="1" applyBorder="1" applyAlignment="1">
      <alignment horizontal="center" wrapText="1"/>
    </xf>
    <xf numFmtId="0" fontId="35" fillId="33" borderId="65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"/>
          <c:w val="0.66375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'[3]Cele i strategia'!$I$18</c:f>
              <c:strCache>
                <c:ptCount val="1"/>
                <c:pt idx="0">
                  <c:v>PENETRACJA RYNKU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'[3]Cele i strategia'!$K$17:$N$17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'[3]Cele i strategia'!$K$18:$N$18</c:f>
              <c:numCache>
                <c:ptCount val="4"/>
                <c:pt idx="0">
                  <c:v>22345</c:v>
                </c:pt>
                <c:pt idx="1">
                  <c:v>23115</c:v>
                </c:pt>
                <c:pt idx="2">
                  <c:v>25300</c:v>
                </c:pt>
                <c:pt idx="3">
                  <c:v>28500</c:v>
                </c:pt>
              </c:numCache>
            </c:numRef>
          </c:val>
        </c:ser>
        <c:ser>
          <c:idx val="4"/>
          <c:order val="1"/>
          <c:tx>
            <c:strRef>
              <c:f>'[3]Cele i strategia'!$I$21</c:f>
              <c:strCache>
                <c:ptCount val="1"/>
                <c:pt idx="0">
                  <c:v>ROZWÓJ RYNKU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'[3]Cele i strategia'!$K$17:$N$17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'[3]Cele i strategia'!$K$21:$N$21</c:f>
              <c:numCache>
                <c:ptCount val="4"/>
                <c:pt idx="0">
                  <c:v>55</c:v>
                </c:pt>
                <c:pt idx="1">
                  <c:v>950</c:v>
                </c:pt>
                <c:pt idx="2">
                  <c:v>1800</c:v>
                </c:pt>
                <c:pt idx="3">
                  <c:v>3000</c:v>
                </c:pt>
              </c:numCache>
            </c:numRef>
          </c:val>
        </c:ser>
        <c:ser>
          <c:idx val="7"/>
          <c:order val="2"/>
          <c:tx>
            <c:strRef>
              <c:f>'[3]Cele i strategia'!$I$24</c:f>
              <c:strCache>
                <c:ptCount val="1"/>
                <c:pt idx="0">
                  <c:v>ROZWÓJ PRODUKTU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'[3]Cele i strategia'!$K$17:$N$17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'[3]Cele i strategia'!$K$24:$N$24</c:f>
              <c:numCache>
                <c:ptCount val="4"/>
                <c:pt idx="0">
                  <c:v>100</c:v>
                </c:pt>
                <c:pt idx="1">
                  <c:v>935</c:v>
                </c:pt>
                <c:pt idx="2">
                  <c:v>1300</c:v>
                </c:pt>
                <c:pt idx="3">
                  <c:v>2850</c:v>
                </c:pt>
              </c:numCache>
            </c:numRef>
          </c:val>
        </c:ser>
        <c:ser>
          <c:idx val="10"/>
          <c:order val="3"/>
          <c:tx>
            <c:strRef>
              <c:f>'[3]Cele i strategia'!$I$27</c:f>
              <c:strCache>
                <c:ptCount val="1"/>
                <c:pt idx="0">
                  <c:v>DYWERSYFIKACJA</c:v>
                </c:pt>
              </c:strCache>
            </c:strRef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'[3]Cele i strategia'!$K$17:$N$17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'[3]Cele i strategia'!$K$27:$N$27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650</c:v>
                </c:pt>
              </c:numCache>
            </c:numRef>
          </c:val>
        </c:ser>
        <c:overlap val="100"/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1875"/>
          <c:y val="0.132"/>
          <c:w val="0.24275"/>
          <c:h val="0.6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Dynamika rentowności 2004-2007</a:t>
            </a:r>
          </a:p>
        </c:rich>
      </c:tx>
      <c:layout>
        <c:manualLayout>
          <c:xMode val="factor"/>
          <c:yMode val="factor"/>
          <c:x val="-0.007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225"/>
          <c:w val="0.878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'[5]Stresz.menedż.'!$A$27</c:f>
              <c:strCache>
                <c:ptCount val="1"/>
                <c:pt idx="0">
                  <c:v>Rent.sektora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'[5]Stresz.menedż.'!$C$26:$F$26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'[5]Stresz.menedż.'!$C$27:$F$27</c:f>
              <c:numCache>
                <c:ptCount val="4"/>
                <c:pt idx="0">
                  <c:v>0.11</c:v>
                </c:pt>
                <c:pt idx="1">
                  <c:v>0.105</c:v>
                </c:pt>
                <c:pt idx="2">
                  <c:v>0.105</c:v>
                </c:pt>
                <c:pt idx="3">
                  <c:v>0.105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'[5]Stresz.menedż.'!$A$32</c:f>
              <c:strCache>
                <c:ptCount val="1"/>
                <c:pt idx="0">
                  <c:v>EBIT (%)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'[5]Stresz.menedż.'!$C$26:$F$26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'[5]Stresz.menedż.'!$C$32:$F$32</c:f>
              <c:numCache>
                <c:ptCount val="4"/>
                <c:pt idx="0">
                  <c:v>0.09536809129559186</c:v>
                </c:pt>
                <c:pt idx="1">
                  <c:v>0.10006489292667099</c:v>
                </c:pt>
                <c:pt idx="2">
                  <c:v>0.10474308300395258</c:v>
                </c:pt>
                <c:pt idx="3">
                  <c:v>0.10877192982456141</c:v>
                </c:pt>
              </c:numCache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ax val="0.115"/>
          <c:min val="0.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Rentowność (%)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75"/>
          <c:y val="0.856"/>
          <c:w val="0.456"/>
          <c:h val="0.144"/>
        </c:manualLayout>
      </c:layout>
      <c:overlay val="0"/>
      <c:spPr>
        <a:solidFill>
          <a:srgbClr val="CC99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"/>
          <c:w val="0.90375"/>
          <c:h val="0.9667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'Analiza sytuacji mark.'!$F$50</c:f>
              <c:numCache/>
            </c:numRef>
          </c:xVal>
          <c:yVal>
            <c:numRef>
              <c:f>'Analiza sytuacji mark.'!$F$49</c:f>
              <c:numCache/>
            </c:numRef>
          </c:yVal>
          <c:bubbleSize>
            <c:numLit>
              <c:ptCount val="1"/>
              <c:pt idx="0">
                <c:v>1</c:v>
              </c:pt>
            </c:numLit>
          </c:bubbleSize>
          <c:bubble3D val="1"/>
        </c:ser>
        <c:axId val="10392185"/>
        <c:axId val="26420802"/>
      </c:bubbleChart>
      <c:val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Postrzegana jakość</a:t>
                </a:r>
              </a:p>
            </c:rich>
          </c:tx>
          <c:layout>
            <c:manualLayout>
              <c:xMode val="factor"/>
              <c:yMode val="factor"/>
              <c:x val="0.015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crossBetween val="midCat"/>
        <c:dispUnits/>
        <c:majorUnit val="5"/>
        <c:minorUnit val="2"/>
      </c:valAx>
      <c:valAx>
        <c:axId val="2642080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Postrzegana cena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11875"/>
          <c:w val="0.601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'Analiza sytuacji mark.'!$E$68:$E$72</c:f>
              <c:strCache/>
            </c:strRef>
          </c:cat>
          <c:val>
            <c:numRef>
              <c:f>'Analiza sytuacji mark.'!$F$68:$F$72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373"/>
          <c:w val="0.1685"/>
          <c:h val="0.618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CC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Macierz 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0075"/>
          <c:w val="0.78325"/>
          <c:h val="0.6682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xVal>
            <c:numRef>
              <c:f>'[4]Analiza strategiczna'!$N$69</c:f>
              <c:numCache>
                <c:ptCount val="1"/>
                <c:pt idx="0">
                  <c:v>2.85</c:v>
                </c:pt>
              </c:numCache>
            </c:numRef>
          </c:xVal>
          <c:yVal>
            <c:numRef>
              <c:f>'[4]Analiza strategiczna'!$N$53</c:f>
              <c:numCache>
                <c:ptCount val="1"/>
                <c:pt idx="0">
                  <c:v>3.45</c:v>
                </c:pt>
              </c:numCache>
            </c:numRef>
          </c:yVal>
          <c:bubbleSize>
            <c:numLit>
              <c:ptCount val="1"/>
              <c:pt idx="0">
                <c:v>0.1</c:v>
              </c:pt>
            </c:numLit>
          </c:bubbleSize>
        </c:ser>
        <c:bubbleScale val="40"/>
        <c:axId val="36460627"/>
        <c:axId val="59710188"/>
      </c:bubbleChart>
      <c:valAx>
        <c:axId val="36460627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Pozycja konkurencyjna</a:t>
                </a:r>
              </a:p>
            </c:rich>
          </c:tx>
          <c:layout>
            <c:manualLayout>
              <c:xMode val="factor"/>
              <c:yMode val="factor"/>
              <c:x val="0.06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At val="2.33"/>
        <c:crossBetween val="midCat"/>
        <c:dispUnits/>
        <c:majorUnit val="1.33"/>
        <c:minorUnit val="0.5"/>
      </c:valAx>
      <c:valAx>
        <c:axId val="5971018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Atrakcyjność rynku   </a:t>
                </a:r>
              </a:p>
            </c:rich>
          </c:tx>
          <c:layout>
            <c:manualLayout>
              <c:xMode val="factor"/>
              <c:yMode val="factor"/>
              <c:x val="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2.33"/>
        <c:crossBetween val="midCat"/>
        <c:dispUnits/>
        <c:majorUnit val="1.33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Macierz BCG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4975"/>
          <c:w val="0.7437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'[4]Analiza strategiczna'!$A$43:$B$43</c:f>
              <c:strCache>
                <c:ptCount val="1"/>
                <c:pt idx="0">
                  <c:v>ob.ogólnosport.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'[4]Analiza strategiczna'!$E$43</c:f>
              <c:numCache>
                <c:ptCount val="1"/>
                <c:pt idx="0">
                  <c:v>0.24156756756756756</c:v>
                </c:pt>
              </c:numCache>
            </c:numRef>
          </c:xVal>
          <c:yVal>
            <c:numRef>
              <c:f>'[4]Analiza strategiczna'!$H$43</c:f>
              <c:numCache>
                <c:ptCount val="1"/>
                <c:pt idx="0">
                  <c:v>1.125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'[4]Analiza strategiczna'!$A$44:$B$44</c:f>
              <c:strCache>
                <c:ptCount val="1"/>
                <c:pt idx="0">
                  <c:v>ob.piłkarskie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'[4]Analiza strategiczna'!$E$44</c:f>
              <c:numCache>
                <c:ptCount val="1"/>
                <c:pt idx="0">
                  <c:v>0.7800545454545454</c:v>
                </c:pt>
              </c:numCache>
            </c:numRef>
          </c:xVal>
          <c:yVal>
            <c:numRef>
              <c:f>'[4]Analiza strategiczna'!$H$44</c:f>
              <c:numCache>
                <c:ptCount val="1"/>
                <c:pt idx="0">
                  <c:v>0.8235294117647058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'[4]Analiza strategiczna'!$A$45:$B$45</c:f>
              <c:strCache>
                <c:ptCount val="1"/>
                <c:pt idx="0">
                  <c:v>ob.kolarskie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'[4]Analiza strategiczna'!$E$45</c:f>
              <c:numCache>
                <c:ptCount val="1"/>
                <c:pt idx="0">
                  <c:v>0.4338235294117647</c:v>
                </c:pt>
              </c:numCache>
            </c:numRef>
          </c:xVal>
          <c:yVal>
            <c:numRef>
              <c:f>'[4]Analiza strategiczna'!$H$45</c:f>
              <c:numCache>
                <c:ptCount val="1"/>
                <c:pt idx="0">
                  <c:v>1.4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'[4]Analiza strategiczna'!$A$46:$B$46</c:f>
              <c:strCache>
                <c:ptCount val="1"/>
                <c:pt idx="0">
                  <c:v>ob.bokserskie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'[4]Analiza strategiczna'!$E$46</c:f>
              <c:numCache>
                <c:ptCount val="1"/>
                <c:pt idx="0">
                  <c:v>3.0964285714285715</c:v>
                </c:pt>
              </c:numCache>
            </c:numRef>
          </c:xVal>
          <c:yVal>
            <c:numRef>
              <c:f>'[4]Analiza strategiczna'!$H$46</c:f>
              <c:numCache>
                <c:ptCount val="1"/>
                <c:pt idx="0">
                  <c:v>0.75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'[4]Analiza strategiczna'!$A$47:$B$47</c:f>
              <c:strCache>
                <c:ptCount val="1"/>
                <c:pt idx="0">
                  <c:v>ob.koszykarskie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'[4]Analiza strategiczna'!$E$47</c:f>
              <c:numCache>
                <c:ptCount val="1"/>
                <c:pt idx="0">
                  <c:v>0.5707349397590362</c:v>
                </c:pt>
              </c:numCache>
            </c:numRef>
          </c:xVal>
          <c:yVal>
            <c:numRef>
              <c:f>'[4]Analiza strategiczna'!$H$47</c:f>
              <c:numCache>
                <c:ptCount val="1"/>
                <c:pt idx="0">
                  <c:v>1.1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'[4]Analiza strategiczna'!$A$48:$B$48</c:f>
              <c:strCache>
                <c:ptCount val="1"/>
                <c:pt idx="0">
                  <c:v>ob.tenisowe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'[4]Analiza strategiczna'!$E$48</c:f>
              <c:numCache>
                <c:ptCount val="1"/>
                <c:pt idx="0">
                  <c:v>0.3059076923076923</c:v>
                </c:pt>
              </c:numCache>
            </c:numRef>
          </c:xVal>
          <c:yVal>
            <c:numRef>
              <c:f>'[4]Analiza strategiczna'!$H$48</c:f>
              <c:numCache>
                <c:ptCount val="1"/>
                <c:pt idx="0">
                  <c:v>1.0769230769230769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'[4]Analiza strategiczna'!$A$49:$B$49</c:f>
              <c:strCache>
                <c:ptCount val="1"/>
                <c:pt idx="0">
                  <c:v>ob.lekkoatletycz.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'[4]Analiza strategiczna'!$E$49</c:f>
              <c:numCache>
                <c:ptCount val="1"/>
                <c:pt idx="0">
                  <c:v>1.2594545454545456</c:v>
                </c:pt>
              </c:numCache>
            </c:numRef>
          </c:xVal>
          <c:yVal>
            <c:numRef>
              <c:f>'[4]Analiza strategiczna'!$H$49</c:f>
              <c:numCache>
                <c:ptCount val="1"/>
                <c:pt idx="0">
                  <c:v>1.0714285714285714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'[4]Analiza strategiczna'!$A$50:$B$50</c:f>
              <c:strCache>
                <c:ptCount val="1"/>
                <c:pt idx="0">
                  <c:v>ob.sportów nisz.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'[4]Analiza strategiczna'!$E$50</c:f>
              <c:numCache>
                <c:ptCount val="1"/>
                <c:pt idx="0">
                  <c:v>2.3688000000000002</c:v>
                </c:pt>
              </c:numCache>
            </c:numRef>
          </c:xVal>
          <c:yVal>
            <c:numRef>
              <c:f>'[4]Analiza strategiczna'!$H$50</c:f>
              <c:numCache>
                <c:ptCount val="1"/>
                <c:pt idx="0">
                  <c:v>0.7142857142857143</c:v>
                </c:pt>
              </c:numCache>
            </c:numRef>
          </c:yVal>
          <c:smooth val="0"/>
        </c:ser>
        <c:axId val="520781"/>
        <c:axId val="4687030"/>
      </c:scatterChart>
      <c:val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Względny udział w rynku (%)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At val="1"/>
        <c:crossBetween val="midCat"/>
        <c:dispUnits/>
        <c:majorUnit val="4"/>
      </c:val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Dynamika rynku (%)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337"/>
          <c:w val="0.22925"/>
          <c:h val="0.3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Prognoza rynku </a:t>
            </a:r>
          </a:p>
        </c:rich>
      </c:tx>
      <c:layout>
        <c:manualLayout>
          <c:xMode val="factor"/>
          <c:yMode val="factor"/>
          <c:x val="0.0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4"/>
          <c:w val="0.91375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'Analiza rynku'!$A$5</c:f>
              <c:strCache>
                <c:ptCount val="1"/>
                <c:pt idx="0">
                  <c:v>Wartość całości rynku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'Analiza rynku'!$D$4:$G$4</c:f>
              <c:numCache/>
            </c:numRef>
          </c:cat>
          <c:val>
            <c:numRef>
              <c:f>'Analiza rynku'!$D$5:$G$5</c:f>
              <c:numCache/>
            </c:numRef>
          </c:val>
          <c:smooth val="0"/>
        </c:ser>
        <c:ser>
          <c:idx val="3"/>
          <c:order val="1"/>
          <c:tx>
            <c:strRef>
              <c:f>'Analiza rynku'!$A$7</c:f>
              <c:strCache>
                <c:ptCount val="1"/>
                <c:pt idx="0">
                  <c:v>Wartość rynku dostępnego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'Analiza rynku'!$D$4:$G$4</c:f>
              <c:numCache/>
            </c:numRef>
          </c:cat>
          <c:val>
            <c:numRef>
              <c:f>'Analiza rynku'!$D$7:$G$7</c:f>
              <c:numCache/>
            </c:numRef>
          </c:val>
          <c:smooth val="0"/>
        </c:ser>
        <c:ser>
          <c:idx val="5"/>
          <c:order val="2"/>
          <c:tx>
            <c:strRef>
              <c:f>'Analiza rynku'!$A$9</c:f>
              <c:strCache>
                <c:ptCount val="1"/>
                <c:pt idx="0">
                  <c:v>Wartość rynku obsługiwanego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'Analiza rynku'!$D$4:$G$4</c:f>
              <c:numCache/>
            </c:numRef>
          </c:cat>
          <c:val>
            <c:numRef>
              <c:f>'Analiza rynku'!$D$9:$G$9</c:f>
              <c:numCache/>
            </c:numRef>
          </c:val>
          <c:smooth val="0"/>
        </c:ser>
        <c:ser>
          <c:idx val="7"/>
          <c:order val="3"/>
          <c:tx>
            <c:strRef>
              <c:f>'Analiza rynku'!$A$11</c:f>
              <c:strCache>
                <c:ptCount val="1"/>
                <c:pt idx="0">
                  <c:v>PROGNOZA SPRZEDAŻY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'Analiza rynku'!$D$4:$G$4</c:f>
              <c:numCache/>
            </c:numRef>
          </c:cat>
          <c:val>
            <c:numRef>
              <c:f>'Analiza rynku'!$D$11:$G$11</c:f>
              <c:numCache/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Wartości (w tys. EUR)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2575"/>
          <c:w val="0.31575"/>
          <c:h val="0.591"/>
        </c:manualLayout>
      </c:layout>
      <c:overlay val="0"/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Analiza luki strategicznej</a:t>
            </a:r>
          </a:p>
        </c:rich>
      </c:tx>
      <c:layout>
        <c:manualLayout>
          <c:xMode val="factor"/>
          <c:yMode val="factor"/>
          <c:x val="-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0795"/>
          <c:w val="0.8445"/>
          <c:h val="0.797"/>
        </c:manualLayout>
      </c:layout>
      <c:lineChart>
        <c:grouping val="standard"/>
        <c:varyColors val="0"/>
        <c:ser>
          <c:idx val="3"/>
          <c:order val="0"/>
          <c:tx>
            <c:strRef>
              <c:f>'Analiza rynku'!$A$26</c:f>
              <c:strCache>
                <c:ptCount val="1"/>
                <c:pt idx="0">
                  <c:v>Sprzedaż-opcja realistyczna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'Analiza rynku'!$D$24:$G$24</c:f>
              <c:numCache/>
            </c:numRef>
          </c:cat>
          <c:val>
            <c:numRef>
              <c:f>'Analiza rynku'!$D$26:$G$26</c:f>
              <c:numCache/>
            </c:numRef>
          </c:val>
          <c:smooth val="0"/>
        </c:ser>
        <c:ser>
          <c:idx val="4"/>
          <c:order val="1"/>
          <c:tx>
            <c:strRef>
              <c:f>'Analiza rynku'!$A$27</c:f>
              <c:strCache>
                <c:ptCount val="1"/>
                <c:pt idx="0">
                  <c:v>Sprzedaż-opcja optymistyczna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'Analiza rynku'!$D$24:$G$24</c:f>
              <c:numCache/>
            </c:numRef>
          </c:cat>
          <c:val>
            <c:numRef>
              <c:f>'Analiza rynku'!$D$27:$G$27</c:f>
              <c:numCache/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Wartość (w tys. EUR)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83175"/>
          <c:w val="0.98925"/>
          <c:h val="0.168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9075"/>
          <c:w val="0.9435"/>
          <c:h val="0.81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'[1]Wdrażanie i kontrola planów'!$F$5:$F$10</c:f>
              <c:strCache>
                <c:ptCount val="6"/>
                <c:pt idx="0">
                  <c:v>Przejęcie klientów</c:v>
                </c:pt>
                <c:pt idx="1">
                  <c:v>Nowi klienci</c:v>
                </c:pt>
                <c:pt idx="3">
                  <c:v>Poprawa rentowności</c:v>
                </c:pt>
                <c:pt idx="4">
                  <c:v>Zmiana portfela produktów</c:v>
                </c:pt>
                <c:pt idx="5">
                  <c:v>Innowacja rynkowa</c:v>
                </c:pt>
              </c:strCache>
            </c:strRef>
          </c:cat>
          <c:val>
            <c:numRef>
              <c:f>'[1]Wdrażanie i kontrola planów'!$G$5:$G$10</c:f>
              <c:numCache>
                <c:ptCount val="6"/>
                <c:pt idx="0">
                  <c:v>38398</c:v>
                </c:pt>
                <c:pt idx="1">
                  <c:v>38367</c:v>
                </c:pt>
                <c:pt idx="3">
                  <c:v>38353</c:v>
                </c:pt>
                <c:pt idx="4">
                  <c:v>38384</c:v>
                </c:pt>
                <c:pt idx="5">
                  <c:v>38426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'[1]Wdrażanie i kontrola planów'!$F$5:$F$10</c:f>
              <c:strCache>
                <c:ptCount val="6"/>
                <c:pt idx="0">
                  <c:v>Przejęcie klientów</c:v>
                </c:pt>
                <c:pt idx="1">
                  <c:v>Nowi klienci</c:v>
                </c:pt>
                <c:pt idx="3">
                  <c:v>Poprawa rentowności</c:v>
                </c:pt>
                <c:pt idx="4">
                  <c:v>Zmiana portfela produktów</c:v>
                </c:pt>
                <c:pt idx="5">
                  <c:v>Innowacja rynkowa</c:v>
                </c:pt>
              </c:strCache>
            </c:strRef>
          </c:cat>
          <c:val>
            <c:numRef>
              <c:f>'[1]Wdrażanie i kontrola planów'!$H$5:$H$10</c:f>
              <c:numCache>
                <c:ptCount val="6"/>
                <c:pt idx="0">
                  <c:v>250</c:v>
                </c:pt>
                <c:pt idx="1">
                  <c:v>300</c:v>
                </c:pt>
                <c:pt idx="3">
                  <c:v>365</c:v>
                </c:pt>
                <c:pt idx="4">
                  <c:v>250</c:v>
                </c:pt>
                <c:pt idx="5">
                  <c:v>200</c:v>
                </c:pt>
              </c:numCache>
            </c:numRef>
          </c:val>
        </c:ser>
        <c:overlap val="100"/>
        <c:axId val="19404143"/>
        <c:axId val="40419560"/>
      </c:barChart>
      <c:catAx>
        <c:axId val="19404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38717"/>
          <c:min val="38353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 val="max"/>
        <c:crossBetween val="between"/>
        <c:dispUnits/>
        <c:majorUnit val="30"/>
        <c:min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22"/>
          <c:w val="0.87225"/>
          <c:h val="0.8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'[2]SJB A - M-mix'!$A$22:$B$22</c:f>
              <c:strCache>
                <c:ptCount val="1"/>
                <c:pt idx="0">
                  <c:v>Produkt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M-mix'!$C$22:$H$22</c:f>
              <c:numCache>
                <c:ptCount val="6"/>
                <c:pt idx="0">
                  <c:v>200</c:v>
                </c:pt>
                <c:pt idx="2">
                  <c:v>320</c:v>
                </c:pt>
                <c:pt idx="4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'[2]SJB A - M-mix'!$A$23:$B$23</c:f>
              <c:strCache>
                <c:ptCount val="1"/>
                <c:pt idx="0">
                  <c:v>Produkt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M-mix'!$C$23:$H$23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'[2]SJB A - M-mix'!$A$24:$B$24</c:f>
              <c:strCache>
                <c:ptCount val="1"/>
                <c:pt idx="0">
                  <c:v>Cena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M-mix'!$C$24:$H$24</c:f>
              <c:numCache>
                <c:ptCount val="6"/>
                <c:pt idx="0">
                  <c:v>85</c:v>
                </c:pt>
                <c:pt idx="2">
                  <c:v>100</c:v>
                </c:pt>
                <c:pt idx="4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'[2]SJB A - M-mix'!$A$25:$B$25</c:f>
              <c:strCache>
                <c:ptCount val="1"/>
                <c:pt idx="0">
                  <c:v>Cena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M-mix'!$C$25:$H$25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'[2]SJB A - M-mix'!$A$26:$B$26</c:f>
              <c:strCache>
                <c:ptCount val="1"/>
                <c:pt idx="0">
                  <c:v>Dystrybucja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M-mix'!$C$26:$H$26</c:f>
              <c:numCache>
                <c:ptCount val="6"/>
                <c:pt idx="0">
                  <c:v>125</c:v>
                </c:pt>
                <c:pt idx="2">
                  <c:v>150</c:v>
                </c:pt>
                <c:pt idx="4">
                  <c:v>200</c:v>
                </c:pt>
              </c:numCache>
            </c:numRef>
          </c:val>
        </c:ser>
        <c:ser>
          <c:idx val="5"/>
          <c:order val="5"/>
          <c:tx>
            <c:strRef>
              <c:f>'[2]SJB A - M-mix'!$A$27:$B$27</c:f>
              <c:strCache>
                <c:ptCount val="1"/>
                <c:pt idx="0">
                  <c:v>Dystrybucja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M-mix'!$C$27:$H$27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'[2]SJB A - M-mix'!$A$28:$B$28</c:f>
              <c:strCache>
                <c:ptCount val="1"/>
                <c:pt idx="0">
                  <c:v>Promocja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M-mix'!$C$28:$H$28</c:f>
              <c:numCache>
                <c:ptCount val="6"/>
                <c:pt idx="0">
                  <c:v>290</c:v>
                </c:pt>
                <c:pt idx="2">
                  <c:v>350</c:v>
                </c:pt>
                <c:pt idx="4">
                  <c:v>450</c:v>
                </c:pt>
              </c:numCache>
            </c:numRef>
          </c:val>
        </c:ser>
        <c:ser>
          <c:idx val="7"/>
          <c:order val="7"/>
          <c:tx>
            <c:strRef>
              <c:f>'[2]SJB A - M-mix'!$A$29:$B$29</c:f>
              <c:strCache>
                <c:ptCount val="1"/>
                <c:pt idx="0">
                  <c:v>Promocja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'[2]SJB A - M-mix'!$C$21:$H$21</c:f>
              <c:numCache>
                <c:ptCount val="6"/>
                <c:pt idx="0">
                  <c:v>2005</c:v>
                </c:pt>
                <c:pt idx="2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'[2]SJB A - M-mix'!$C$29:$H$29</c:f>
              <c:numCache>
                <c:ptCount val="6"/>
              </c:numCache>
            </c:numRef>
          </c:val>
        </c:ser>
        <c:overlap val="100"/>
        <c:axId val="28231721"/>
        <c:axId val="52758898"/>
      </c:bar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Wartości (tys.EUR)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6575"/>
          <c:y val="0.8925"/>
          <c:w val="0.66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62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'[2]SJB A - STP'!$A$89</c:f>
              <c:strCache>
                <c:ptCount val="1"/>
                <c:pt idx="0">
                  <c:v>Adidas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'[2]SJB A - STP'!$F$90:$F$94</c:f>
              <c:strCache>
                <c:ptCount val="5"/>
                <c:pt idx="0">
                  <c:v>jakość a cena</c:v>
                </c:pt>
                <c:pt idx="1">
                  <c:v>cena</c:v>
                </c:pt>
                <c:pt idx="2">
                  <c:v>uniwersalność</c:v>
                </c:pt>
                <c:pt idx="3">
                  <c:v>jakość </c:v>
                </c:pt>
                <c:pt idx="4">
                  <c:v>marka</c:v>
                </c:pt>
              </c:strCache>
            </c:strRef>
          </c:cat>
          <c:val>
            <c:numRef>
              <c:f>'[2]SJB A - STP'!$A$90:$A$94</c:f>
              <c:numCache>
                <c:ptCount val="5"/>
                <c:pt idx="0">
                  <c:v>1.5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'[2]SJB A - STP'!$B$89</c:f>
              <c:strCache>
                <c:ptCount val="1"/>
                <c:pt idx="0">
                  <c:v>Reebok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'[2]SJB A - STP'!$F$90:$F$94</c:f>
              <c:strCache>
                <c:ptCount val="5"/>
                <c:pt idx="0">
                  <c:v>jakość a cena</c:v>
                </c:pt>
                <c:pt idx="1">
                  <c:v>cena</c:v>
                </c:pt>
                <c:pt idx="2">
                  <c:v>uniwersalność</c:v>
                </c:pt>
                <c:pt idx="3">
                  <c:v>jakość </c:v>
                </c:pt>
                <c:pt idx="4">
                  <c:v>marka</c:v>
                </c:pt>
              </c:strCache>
            </c:strRef>
          </c:cat>
          <c:val>
            <c:numRef>
              <c:f>'[2]SJB A - STP'!$B$90:$B$94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3.5</c:v>
                </c:pt>
                <c:pt idx="3">
                  <c:v>4.5</c:v>
                </c:pt>
                <c:pt idx="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'[2]SJB A - STP'!$C$89</c:f>
              <c:strCache>
                <c:ptCount val="1"/>
                <c:pt idx="0">
                  <c:v>Puma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'[2]SJB A - STP'!$F$90:$F$94</c:f>
              <c:strCache>
                <c:ptCount val="5"/>
                <c:pt idx="0">
                  <c:v>jakość a cena</c:v>
                </c:pt>
                <c:pt idx="1">
                  <c:v>cena</c:v>
                </c:pt>
                <c:pt idx="2">
                  <c:v>uniwersalność</c:v>
                </c:pt>
                <c:pt idx="3">
                  <c:v>jakość </c:v>
                </c:pt>
                <c:pt idx="4">
                  <c:v>marka</c:v>
                </c:pt>
              </c:strCache>
            </c:strRef>
          </c:cat>
          <c:val>
            <c:numRef>
              <c:f>'[2]SJB A - STP'!$C$90:$C$94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'[2]SJB A - STP'!$D$89</c:f>
              <c:strCache>
                <c:ptCount val="1"/>
                <c:pt idx="0">
                  <c:v>ob.chiń.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'[2]SJB A - STP'!$F$90:$F$94</c:f>
              <c:strCache>
                <c:ptCount val="5"/>
                <c:pt idx="0">
                  <c:v>jakość a cena</c:v>
                </c:pt>
                <c:pt idx="1">
                  <c:v>cena</c:v>
                </c:pt>
                <c:pt idx="2">
                  <c:v>uniwersalność</c:v>
                </c:pt>
                <c:pt idx="3">
                  <c:v>jakość </c:v>
                </c:pt>
                <c:pt idx="4">
                  <c:v>marka</c:v>
                </c:pt>
              </c:strCache>
            </c:strRef>
          </c:cat>
          <c:val>
            <c:numRef>
              <c:f>'[2]SJB A - STP'!$D$90:$D$94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2.5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'[2]SJB A - STP'!$E$89</c:f>
              <c:strCache>
                <c:ptCount val="1"/>
                <c:pt idx="0">
                  <c:v>FIRMA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'[2]SJB A - STP'!$F$90:$F$94</c:f>
              <c:strCache>
                <c:ptCount val="5"/>
                <c:pt idx="0">
                  <c:v>jakość a cena</c:v>
                </c:pt>
                <c:pt idx="1">
                  <c:v>cena</c:v>
                </c:pt>
                <c:pt idx="2">
                  <c:v>uniwersalność</c:v>
                </c:pt>
                <c:pt idx="3">
                  <c:v>jakość </c:v>
                </c:pt>
                <c:pt idx="4">
                  <c:v>marka</c:v>
                </c:pt>
              </c:strCache>
            </c:strRef>
          </c:cat>
          <c:val>
            <c:numRef>
              <c:f>'[2]SJB A - STP'!$E$90:$E$94</c:f>
              <c:numCache>
                <c:ptCount val="5"/>
                <c:pt idx="0">
                  <c:v>4.5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Ocena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03125"/>
          <c:w val="0.361"/>
          <c:h val="0.9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9225"/>
          <c:w val="0.62075"/>
          <c:h val="0.8155"/>
        </c:manualLayout>
      </c:layout>
      <c:bubbleChart>
        <c:varyColors val="0"/>
        <c:ser>
          <c:idx val="0"/>
          <c:order val="0"/>
          <c:tx>
            <c:strRef>
              <c:f>'[2]SJB A - STP'!$A$89</c:f>
              <c:strCache>
                <c:ptCount val="1"/>
                <c:pt idx="0">
                  <c:v>Adidas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STP'!$A$90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'[2]SJB A - STP'!$A$91</c:f>
              <c:numCache>
                <c:ptCount val="1"/>
                <c:pt idx="0">
                  <c:v>1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1"/>
          <c:order val="1"/>
          <c:tx>
            <c:strRef>
              <c:f>'[2]SJB A - STP'!$B$89</c:f>
              <c:strCache>
                <c:ptCount val="1"/>
                <c:pt idx="0">
                  <c:v>Reebok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STP'!$B$90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'[2]SJB A - STP'!$B$91</c:f>
              <c:numCache>
                <c:ptCount val="1"/>
                <c:pt idx="0">
                  <c:v>2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2"/>
          <c:order val="2"/>
          <c:tx>
            <c:strRef>
              <c:f>'[2]SJB A - STP'!$C$89</c:f>
              <c:strCache>
                <c:ptCount val="1"/>
                <c:pt idx="0">
                  <c:v>Puma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STP'!$C$90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'[2]SJB A - STP'!$C$91</c:f>
              <c:numCache>
                <c:ptCount val="1"/>
                <c:pt idx="0">
                  <c:v>1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3"/>
          <c:order val="3"/>
          <c:tx>
            <c:strRef>
              <c:f>'[2]SJB A - STP'!$D$89</c:f>
              <c:strCache>
                <c:ptCount val="1"/>
                <c:pt idx="0">
                  <c:v>ob.chiń.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STP'!$D$90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'[2]SJB A - STP'!$D$91</c:f>
              <c:numCache>
                <c:ptCount val="1"/>
                <c:pt idx="0">
                  <c:v>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4"/>
          <c:order val="4"/>
          <c:tx>
            <c:strRef>
              <c:f>'[2]SJB A - STP'!$E$89</c:f>
              <c:strCache>
                <c:ptCount val="1"/>
                <c:pt idx="0">
                  <c:v>FIRMA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STP'!$E$90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'[2]SJB A - STP'!$E$91</c:f>
              <c:numCache>
                <c:ptCount val="1"/>
                <c:pt idx="0">
                  <c:v>3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axId val="7857661"/>
        <c:axId val="3610086"/>
      </c:bubbleChart>
      <c:val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 val="autoZero"/>
        <c:crossBetween val="midCat"/>
        <c:dispUnits/>
      </c:valAx>
      <c:valAx>
        <c:axId val="361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185"/>
          <c:w val="0.20925"/>
          <c:h val="0.4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9225"/>
          <c:w val="0.6215"/>
          <c:h val="0.8155"/>
        </c:manualLayout>
      </c:layout>
      <c:bubbleChart>
        <c:varyColors val="0"/>
        <c:ser>
          <c:idx val="0"/>
          <c:order val="0"/>
          <c:tx>
            <c:strRef>
              <c:f>'[2]SJB A - STP'!$A$89</c:f>
              <c:strCache>
                <c:ptCount val="1"/>
                <c:pt idx="0">
                  <c:v>Adidas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STP'!$A$90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'[2]SJB A - STP'!$A$91</c:f>
              <c:numCache>
                <c:ptCount val="1"/>
                <c:pt idx="0">
                  <c:v>1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1"/>
          <c:order val="1"/>
          <c:tx>
            <c:strRef>
              <c:f>'[2]SJB A - STP'!$B$89</c:f>
              <c:strCache>
                <c:ptCount val="1"/>
                <c:pt idx="0">
                  <c:v>Reebok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STP'!$B$90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'[2]SJB A - STP'!$B$92</c:f>
              <c:numCache>
                <c:ptCount val="1"/>
                <c:pt idx="0">
                  <c:v>3.5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2"/>
          <c:order val="2"/>
          <c:tx>
            <c:strRef>
              <c:f>'[2]SJB A - STP'!$C$89</c:f>
              <c:strCache>
                <c:ptCount val="1"/>
                <c:pt idx="0">
                  <c:v>Puma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STP'!$C$90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'[2]SJB A - STP'!$C$92</c:f>
              <c:numCache>
                <c:ptCount val="1"/>
                <c:pt idx="0">
                  <c:v>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3"/>
          <c:order val="3"/>
          <c:tx>
            <c:strRef>
              <c:f>'[2]SJB A - STP'!$D$89</c:f>
              <c:strCache>
                <c:ptCount val="1"/>
                <c:pt idx="0">
                  <c:v>ob.chiń.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STP'!$D$90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'[2]SJB A - STP'!$D$92</c:f>
              <c:numCache>
                <c:ptCount val="1"/>
                <c:pt idx="0">
                  <c:v>2.5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4"/>
          <c:order val="4"/>
          <c:tx>
            <c:strRef>
              <c:f>'[2]SJB A - STP'!$E$89</c:f>
              <c:strCache>
                <c:ptCount val="1"/>
                <c:pt idx="0">
                  <c:v>FIRMA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STP'!$E$90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'[2]SJB A - STP'!$E$92</c:f>
              <c:numCache>
                <c:ptCount val="1"/>
                <c:pt idx="0">
                  <c:v>4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axId val="32490775"/>
        <c:axId val="23981520"/>
      </c:bubbleChart>
      <c:val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crossBetween val="midCat"/>
        <c:dispUnits/>
      </c:val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252"/>
          <c:w val="0.18175"/>
          <c:h val="0.4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8925"/>
          <c:w val="0.62075"/>
          <c:h val="0.8215"/>
        </c:manualLayout>
      </c:layout>
      <c:bubbleChart>
        <c:varyColors val="0"/>
        <c:ser>
          <c:idx val="0"/>
          <c:order val="0"/>
          <c:tx>
            <c:strRef>
              <c:f>'[2]SJB A - STP'!$A$89</c:f>
              <c:strCache>
                <c:ptCount val="1"/>
                <c:pt idx="0">
                  <c:v>Adidas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STP'!$A$90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'[2]SJB A - STP'!$A$93</c:f>
              <c:numCache>
                <c:ptCount val="1"/>
                <c:pt idx="0">
                  <c:v>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1"/>
          <c:order val="1"/>
          <c:tx>
            <c:strRef>
              <c:f>'[2]SJB A - STP'!$B$89</c:f>
              <c:strCache>
                <c:ptCount val="1"/>
                <c:pt idx="0">
                  <c:v>Reebok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STP'!$B$90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'[2]SJB A - STP'!$B$93</c:f>
              <c:numCache>
                <c:ptCount val="1"/>
                <c:pt idx="0">
                  <c:v>4.5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2"/>
          <c:order val="2"/>
          <c:tx>
            <c:strRef>
              <c:f>'[2]SJB A - STP'!$C$89</c:f>
              <c:strCache>
                <c:ptCount val="1"/>
                <c:pt idx="0">
                  <c:v>Puma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STP'!$C$90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'[2]SJB A - STP'!$C$93</c:f>
              <c:numCache>
                <c:ptCount val="1"/>
                <c:pt idx="0">
                  <c:v>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3"/>
          <c:order val="3"/>
          <c:tx>
            <c:strRef>
              <c:f>'[2]SJB A - STP'!$D$89</c:f>
              <c:strCache>
                <c:ptCount val="1"/>
                <c:pt idx="0">
                  <c:v>ob.chiń.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STP'!$D$90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'[2]SJB A - STP'!$D$93</c:f>
              <c:numCache>
                <c:ptCount val="1"/>
                <c:pt idx="0">
                  <c:v>1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4"/>
          <c:order val="4"/>
          <c:tx>
            <c:strRef>
              <c:f>'[2]SJB A - STP'!$E$89</c:f>
              <c:strCache>
                <c:ptCount val="1"/>
                <c:pt idx="0">
                  <c:v>FIRMA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STP'!$E$90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'[2]SJB A - STP'!$E$93</c:f>
              <c:numCache>
                <c:ptCount val="1"/>
                <c:pt idx="0">
                  <c:v>4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axId val="14507089"/>
        <c:axId val="63454938"/>
      </c:bubbleChart>
      <c:val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crossBetween val="midCat"/>
        <c:dispUnits/>
      </c:val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2775"/>
          <c:w val="0.20925"/>
          <c:h val="0.4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9075"/>
          <c:w val="0.61825"/>
          <c:h val="0.8185"/>
        </c:manualLayout>
      </c:layout>
      <c:bubbleChart>
        <c:varyColors val="0"/>
        <c:ser>
          <c:idx val="0"/>
          <c:order val="0"/>
          <c:tx>
            <c:strRef>
              <c:f>'[2]SJB A - STP'!$A$89</c:f>
              <c:strCache>
                <c:ptCount val="1"/>
                <c:pt idx="0">
                  <c:v>Adidas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STP'!$A$91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'[2]SJB A - STP'!$A$92</c:f>
              <c:numCache>
                <c:ptCount val="1"/>
                <c:pt idx="0">
                  <c:v>4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1"/>
          <c:order val="1"/>
          <c:tx>
            <c:strRef>
              <c:f>'[2]SJB A - STP'!$B$89</c:f>
              <c:strCache>
                <c:ptCount val="1"/>
                <c:pt idx="0">
                  <c:v>Reebok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STP'!$B$91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'[2]SJB A - STP'!$B$92</c:f>
              <c:numCache>
                <c:ptCount val="1"/>
                <c:pt idx="0">
                  <c:v>3.5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2"/>
          <c:order val="2"/>
          <c:tx>
            <c:strRef>
              <c:f>'[2]SJB A - STP'!$C$89</c:f>
              <c:strCache>
                <c:ptCount val="1"/>
                <c:pt idx="0">
                  <c:v>Puma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STP'!$C$91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'[2]SJB A - STP'!$C$92</c:f>
              <c:numCache>
                <c:ptCount val="1"/>
                <c:pt idx="0">
                  <c:v>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3"/>
          <c:order val="3"/>
          <c:tx>
            <c:strRef>
              <c:f>'[2]SJB A - STP'!$D$89</c:f>
              <c:strCache>
                <c:ptCount val="1"/>
                <c:pt idx="0">
                  <c:v>ob.chiń.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STP'!$D$91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'[2]SJB A - STP'!$D$92</c:f>
              <c:numCache>
                <c:ptCount val="1"/>
                <c:pt idx="0">
                  <c:v>2.5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ser>
          <c:idx val="4"/>
          <c:order val="4"/>
          <c:tx>
            <c:strRef>
              <c:f>'[2]SJB A - STP'!$E$89</c:f>
              <c:strCache>
                <c:ptCount val="1"/>
                <c:pt idx="0">
                  <c:v>FIRMA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'[2]SJB A - STP'!$E$91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'[2]SJB A - STP'!$E$92</c:f>
              <c:numCache>
                <c:ptCount val="1"/>
                <c:pt idx="0">
                  <c:v>4</c:v>
                </c:pt>
              </c:numCache>
            </c:numRef>
          </c:yVal>
          <c:bubbleSize>
            <c:numLit>
              <c:ptCount val="1"/>
              <c:pt idx="0">
                <c:v>2</c:v>
              </c:pt>
            </c:numLit>
          </c:bubbleSize>
        </c:ser>
        <c:axId val="34223531"/>
        <c:axId val="39576324"/>
      </c:bubbleChart>
      <c:val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autoZero"/>
        <c:crossBetween val="midCat"/>
        <c:dispUnits/>
      </c:valAx>
      <c:valAx>
        <c:axId val="39576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25625"/>
          <c:w val="0.18325"/>
          <c:h val="0.4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25400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Prognoza sprzedaży 2005-2007 (w EUR)</a:t>
            </a:r>
          </a:p>
        </c:rich>
      </c:tx>
      <c:layout>
        <c:manualLayout>
          <c:xMode val="factor"/>
          <c:yMode val="factor"/>
          <c:x val="-0.00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7"/>
          <c:w val="0.91475"/>
          <c:h val="0.75025"/>
        </c:manualLayout>
      </c:layout>
      <c:lineChart>
        <c:grouping val="standard"/>
        <c:varyColors val="0"/>
        <c:ser>
          <c:idx val="2"/>
          <c:order val="0"/>
          <c:tx>
            <c:strRef>
              <c:f>'[5]Stresz.menedż.'!$A$14</c:f>
              <c:strCache>
                <c:ptCount val="1"/>
                <c:pt idx="0">
                  <c:v>Dyn.rynku w EUR (%)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'[5]Stresz.menedż.'!$D$12:$F$12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'[5]Stresz.menedż.'!$D$14:$F$14</c:f>
              <c:numCache>
                <c:ptCount val="3"/>
                <c:pt idx="0">
                  <c:v>1.0199203187250996</c:v>
                </c:pt>
                <c:pt idx="1">
                  <c:v>1.07421875</c:v>
                </c:pt>
                <c:pt idx="2">
                  <c:v>1.1054545454545455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'[5]Stresz.menedż.'!$A$18</c:f>
              <c:strCache>
                <c:ptCount val="1"/>
                <c:pt idx="0">
                  <c:v>Dyn.sprz.w EUR (%)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'[5]Stresz.menedż.'!$D$12:$F$12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'[5]Stresz.menedż.'!$D$18:$F$18</c:f>
              <c:numCache>
                <c:ptCount val="3"/>
                <c:pt idx="0">
                  <c:v>1.0344596106511523</c:v>
                </c:pt>
                <c:pt idx="1">
                  <c:v>1.0945273631840795</c:v>
                </c:pt>
                <c:pt idx="2">
                  <c:v>1.1264822134387351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'[5]Stresz.menedż.'!$A$22</c:f>
              <c:strCache>
                <c:ptCount val="1"/>
                <c:pt idx="0">
                  <c:v>Sprzedaż a PKB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'[5]Stresz.menedż.'!$D$12:$F$12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'[5]Stresz.menedż.'!$D$22:$F$22</c:f>
              <c:numCache>
                <c:ptCount val="3"/>
                <c:pt idx="0">
                  <c:v>0.9444244771617337</c:v>
                </c:pt>
                <c:pt idx="1">
                  <c:v>1.0655716128352941</c:v>
                </c:pt>
                <c:pt idx="2">
                  <c:v>1.0561496128469494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'[5]Stresz.menedż.'!$A$23</c:f>
              <c:strCache>
                <c:ptCount val="1"/>
                <c:pt idx="0">
                  <c:v>Sprzedaż a sp.ind.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'[5]Stresz.menedż.'!$D$12:$F$12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'[5]Stresz.menedż.'!$D$23:$F$23</c:f>
              <c:numCache>
                <c:ptCount val="3"/>
                <c:pt idx="0">
                  <c:v>0.9579808093697968</c:v>
                </c:pt>
                <c:pt idx="1">
                  <c:v>1.0706700416048411</c:v>
                </c:pt>
                <c:pt idx="2">
                  <c:v>1.0611788967176492</c:v>
                </c:pt>
              </c:numCache>
            </c:numRef>
          </c:val>
          <c:smooth val="0"/>
        </c:ser>
        <c:marker val="1"/>
        <c:axId val="20642597"/>
        <c:axId val="51565646"/>
      </c:line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1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0.0067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1" u="none" baseline="0">
                    <a:solidFill>
                      <a:srgbClr val="000000"/>
                    </a:solidFill>
                  </a:rPr>
                  <a:t>Dynamika (%)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8325"/>
          <c:w val="0.713"/>
          <c:h val="0.1675"/>
        </c:manualLayout>
      </c:layout>
      <c:overlay val="0"/>
      <c:spPr>
        <a:solidFill>
          <a:srgbClr val="FFCC99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29</xdr:row>
      <xdr:rowOff>19050</xdr:rowOff>
    </xdr:from>
    <xdr:to>
      <xdr:col>13</xdr:col>
      <xdr:colOff>590550</xdr:colOff>
      <xdr:row>35</xdr:row>
      <xdr:rowOff>123825</xdr:rowOff>
    </xdr:to>
    <xdr:graphicFrame>
      <xdr:nvGraphicFramePr>
        <xdr:cNvPr id="1" name="Wykres 2"/>
        <xdr:cNvGraphicFramePr/>
      </xdr:nvGraphicFramePr>
      <xdr:xfrm>
        <a:off x="4857750" y="5000625"/>
        <a:ext cx="365760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4</xdr:col>
      <xdr:colOff>0</xdr:colOff>
      <xdr:row>21</xdr:row>
      <xdr:rowOff>114300</xdr:rowOff>
    </xdr:to>
    <xdr:graphicFrame>
      <xdr:nvGraphicFramePr>
        <xdr:cNvPr id="1" name="Wykres 1"/>
        <xdr:cNvGraphicFramePr/>
      </xdr:nvGraphicFramePr>
      <xdr:xfrm>
        <a:off x="0" y="7048500"/>
        <a:ext cx="3800475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19</xdr:row>
      <xdr:rowOff>180975</xdr:rowOff>
    </xdr:from>
    <xdr:to>
      <xdr:col>14</xdr:col>
      <xdr:colOff>0</xdr:colOff>
      <xdr:row>31</xdr:row>
      <xdr:rowOff>28575</xdr:rowOff>
    </xdr:to>
    <xdr:graphicFrame>
      <xdr:nvGraphicFramePr>
        <xdr:cNvPr id="1" name="Wykres 1"/>
        <xdr:cNvGraphicFramePr/>
      </xdr:nvGraphicFramePr>
      <xdr:xfrm>
        <a:off x="5172075" y="3590925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95</xdr:row>
      <xdr:rowOff>0</xdr:rowOff>
    </xdr:from>
    <xdr:to>
      <xdr:col>6</xdr:col>
      <xdr:colOff>0</xdr:colOff>
      <xdr:row>104</xdr:row>
      <xdr:rowOff>152400</xdr:rowOff>
    </xdr:to>
    <xdr:graphicFrame>
      <xdr:nvGraphicFramePr>
        <xdr:cNvPr id="1" name="Wykres 1"/>
        <xdr:cNvGraphicFramePr/>
      </xdr:nvGraphicFramePr>
      <xdr:xfrm>
        <a:off x="9525" y="16383000"/>
        <a:ext cx="36480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95</xdr:row>
      <xdr:rowOff>152400</xdr:rowOff>
    </xdr:from>
    <xdr:to>
      <xdr:col>2</xdr:col>
      <xdr:colOff>552450</xdr:colOff>
      <xdr:row>99</xdr:row>
      <xdr:rowOff>28575</xdr:rowOff>
    </xdr:to>
    <xdr:sp>
      <xdr:nvSpPr>
        <xdr:cNvPr id="2" name="Freeform 2"/>
        <xdr:cNvSpPr>
          <a:spLocks/>
        </xdr:cNvSpPr>
      </xdr:nvSpPr>
      <xdr:spPr>
        <a:xfrm>
          <a:off x="438150" y="16535400"/>
          <a:ext cx="1333500" cy="523875"/>
        </a:xfrm>
        <a:custGeom>
          <a:pathLst>
            <a:path h="55" w="140">
              <a:moveTo>
                <a:pt x="0" y="55"/>
              </a:moveTo>
              <a:cubicBezTo>
                <a:pt x="10" y="53"/>
                <a:pt x="20" y="52"/>
                <a:pt x="30" y="50"/>
              </a:cubicBezTo>
              <a:cubicBezTo>
                <a:pt x="40" y="48"/>
                <a:pt x="51" y="47"/>
                <a:pt x="61" y="45"/>
              </a:cubicBezTo>
              <a:cubicBezTo>
                <a:pt x="71" y="43"/>
                <a:pt x="82" y="39"/>
                <a:pt x="92" y="36"/>
              </a:cubicBezTo>
              <a:cubicBezTo>
                <a:pt x="102" y="33"/>
                <a:pt x="114" y="30"/>
                <a:pt x="122" y="24"/>
              </a:cubicBezTo>
              <a:cubicBezTo>
                <a:pt x="130" y="18"/>
                <a:pt x="137" y="4"/>
                <a:pt x="140" y="0"/>
              </a:cubicBez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457200</xdr:colOff>
      <xdr:row>95</xdr:row>
      <xdr:rowOff>152400</xdr:rowOff>
    </xdr:from>
    <xdr:ext cx="952500" cy="133350"/>
    <xdr:sp>
      <xdr:nvSpPr>
        <xdr:cNvPr id="3" name="Text Box 3"/>
        <xdr:cNvSpPr txBox="1">
          <a:spLocks noChangeArrowheads="1"/>
        </xdr:cNvSpPr>
      </xdr:nvSpPr>
      <xdr:spPr>
        <a:xfrm>
          <a:off x="457200" y="16535400"/>
          <a:ext cx="952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22860" rIns="0" bIns="0">
          <a:spAutoFit/>
        </a:bodyPr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kluczowy obszar konkurencji</a:t>
          </a:r>
        </a:p>
      </xdr:txBody>
    </xdr:sp>
    <xdr:clientData/>
  </xdr:oneCellAnchor>
  <xdr:twoCellAnchor>
    <xdr:from>
      <xdr:col>6</xdr:col>
      <xdr:colOff>114300</xdr:colOff>
      <xdr:row>88</xdr:row>
      <xdr:rowOff>38100</xdr:rowOff>
    </xdr:from>
    <xdr:to>
      <xdr:col>8</xdr:col>
      <xdr:colOff>438150</xdr:colOff>
      <xdr:row>95</xdr:row>
      <xdr:rowOff>104775</xdr:rowOff>
    </xdr:to>
    <xdr:graphicFrame>
      <xdr:nvGraphicFramePr>
        <xdr:cNvPr id="4" name="Wykres 4"/>
        <xdr:cNvGraphicFramePr/>
      </xdr:nvGraphicFramePr>
      <xdr:xfrm>
        <a:off x="3771900" y="15268575"/>
        <a:ext cx="15430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88</xdr:row>
      <xdr:rowOff>38100</xdr:rowOff>
    </xdr:from>
    <xdr:to>
      <xdr:col>10</xdr:col>
      <xdr:colOff>609600</xdr:colOff>
      <xdr:row>95</xdr:row>
      <xdr:rowOff>104775</xdr:rowOff>
    </xdr:to>
    <xdr:graphicFrame>
      <xdr:nvGraphicFramePr>
        <xdr:cNvPr id="5" name="Wykres 5"/>
        <xdr:cNvGraphicFramePr/>
      </xdr:nvGraphicFramePr>
      <xdr:xfrm>
        <a:off x="5362575" y="15268575"/>
        <a:ext cx="1343025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97</xdr:row>
      <xdr:rowOff>28575</xdr:rowOff>
    </xdr:from>
    <xdr:to>
      <xdr:col>8</xdr:col>
      <xdr:colOff>438150</xdr:colOff>
      <xdr:row>104</xdr:row>
      <xdr:rowOff>152400</xdr:rowOff>
    </xdr:to>
    <xdr:graphicFrame>
      <xdr:nvGraphicFramePr>
        <xdr:cNvPr id="6" name="Wykres 6"/>
        <xdr:cNvGraphicFramePr/>
      </xdr:nvGraphicFramePr>
      <xdr:xfrm>
        <a:off x="3771900" y="16735425"/>
        <a:ext cx="1543050" cy="125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495300</xdr:colOff>
      <xdr:row>97</xdr:row>
      <xdr:rowOff>28575</xdr:rowOff>
    </xdr:from>
    <xdr:to>
      <xdr:col>10</xdr:col>
      <xdr:colOff>609600</xdr:colOff>
      <xdr:row>104</xdr:row>
      <xdr:rowOff>133350</xdr:rowOff>
    </xdr:to>
    <xdr:graphicFrame>
      <xdr:nvGraphicFramePr>
        <xdr:cNvPr id="7" name="Wykres 7"/>
        <xdr:cNvGraphicFramePr/>
      </xdr:nvGraphicFramePr>
      <xdr:xfrm>
        <a:off x="5372100" y="16735425"/>
        <a:ext cx="1333500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10</xdr:row>
      <xdr:rowOff>161925</xdr:rowOff>
    </xdr:from>
    <xdr:to>
      <xdr:col>14</xdr:col>
      <xdr:colOff>0</xdr:colOff>
      <xdr:row>23</xdr:row>
      <xdr:rowOff>0</xdr:rowOff>
    </xdr:to>
    <xdr:graphicFrame>
      <xdr:nvGraphicFramePr>
        <xdr:cNvPr id="1" name="Wykres 1"/>
        <xdr:cNvGraphicFramePr/>
      </xdr:nvGraphicFramePr>
      <xdr:xfrm>
        <a:off x="3943350" y="2190750"/>
        <a:ext cx="4200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24</xdr:row>
      <xdr:rowOff>161925</xdr:rowOff>
    </xdr:from>
    <xdr:to>
      <xdr:col>14</xdr:col>
      <xdr:colOff>0</xdr:colOff>
      <xdr:row>32</xdr:row>
      <xdr:rowOff>161925</xdr:rowOff>
    </xdr:to>
    <xdr:graphicFrame>
      <xdr:nvGraphicFramePr>
        <xdr:cNvPr id="2" name="Wykres 2"/>
        <xdr:cNvGraphicFramePr/>
      </xdr:nvGraphicFramePr>
      <xdr:xfrm>
        <a:off x="3943350" y="4572000"/>
        <a:ext cx="4200525" cy="134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47</xdr:row>
      <xdr:rowOff>171450</xdr:rowOff>
    </xdr:from>
    <xdr:to>
      <xdr:col>13</xdr:col>
      <xdr:colOff>0</xdr:colOff>
      <xdr:row>57</xdr:row>
      <xdr:rowOff>19050</xdr:rowOff>
    </xdr:to>
    <xdr:graphicFrame>
      <xdr:nvGraphicFramePr>
        <xdr:cNvPr id="1" name="Wykres 1"/>
        <xdr:cNvGraphicFramePr/>
      </xdr:nvGraphicFramePr>
      <xdr:xfrm>
        <a:off x="4276725" y="7905750"/>
        <a:ext cx="364807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65</xdr:row>
      <xdr:rowOff>114300</xdr:rowOff>
    </xdr:from>
    <xdr:to>
      <xdr:col>13</xdr:col>
      <xdr:colOff>0</xdr:colOff>
      <xdr:row>72</xdr:row>
      <xdr:rowOff>161925</xdr:rowOff>
    </xdr:to>
    <xdr:graphicFrame>
      <xdr:nvGraphicFramePr>
        <xdr:cNvPr id="2" name="Wykres 2"/>
        <xdr:cNvGraphicFramePr/>
      </xdr:nvGraphicFramePr>
      <xdr:xfrm>
        <a:off x="4276725" y="10848975"/>
        <a:ext cx="3648075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4</xdr:col>
      <xdr:colOff>28575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124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219075</xdr:colOff>
      <xdr:row>4</xdr:row>
      <xdr:rowOff>66675</xdr:rowOff>
    </xdr:from>
    <xdr:ext cx="628650" cy="323850"/>
    <xdr:sp>
      <xdr:nvSpPr>
        <xdr:cNvPr id="2" name="Text Box 2"/>
        <xdr:cNvSpPr txBox="1">
          <a:spLocks noChangeArrowheads="1"/>
        </xdr:cNvSpPr>
      </xdr:nvSpPr>
      <xdr:spPr>
        <a:xfrm>
          <a:off x="1114425" y="73342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Czynniki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zewnętrzne</a:t>
          </a:r>
        </a:p>
      </xdr:txBody>
    </xdr:sp>
    <xdr:clientData/>
  </xdr:oneCellAnchor>
  <xdr:oneCellAnchor>
    <xdr:from>
      <xdr:col>1</xdr:col>
      <xdr:colOff>28575</xdr:colOff>
      <xdr:row>7</xdr:row>
      <xdr:rowOff>104775</xdr:rowOff>
    </xdr:from>
    <xdr:ext cx="638175" cy="323850"/>
    <xdr:sp>
      <xdr:nvSpPr>
        <xdr:cNvPr id="3" name="Text Box 3"/>
        <xdr:cNvSpPr txBox="1">
          <a:spLocks noChangeArrowheads="1"/>
        </xdr:cNvSpPr>
      </xdr:nvSpPr>
      <xdr:spPr>
        <a:xfrm>
          <a:off x="314325" y="1257300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Czynniki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wewnętrzne</a:t>
          </a:r>
        </a:p>
      </xdr:txBody>
    </xdr:sp>
    <xdr:clientData/>
  </xdr:oneCellAnchor>
  <xdr:twoCellAnchor>
    <xdr:from>
      <xdr:col>9</xdr:col>
      <xdr:colOff>9525</xdr:colOff>
      <xdr:row>69</xdr:row>
      <xdr:rowOff>38100</xdr:rowOff>
    </xdr:from>
    <xdr:to>
      <xdr:col>13</xdr:col>
      <xdr:colOff>571500</xdr:colOff>
      <xdr:row>74</xdr:row>
      <xdr:rowOff>152400</xdr:rowOff>
    </xdr:to>
    <xdr:graphicFrame>
      <xdr:nvGraphicFramePr>
        <xdr:cNvPr id="4" name="Wykres 4"/>
        <xdr:cNvGraphicFramePr/>
      </xdr:nvGraphicFramePr>
      <xdr:xfrm>
        <a:off x="5172075" y="11210925"/>
        <a:ext cx="3000375" cy="93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54</xdr:row>
      <xdr:rowOff>85725</xdr:rowOff>
    </xdr:from>
    <xdr:to>
      <xdr:col>5</xdr:col>
      <xdr:colOff>485775</xdr:colOff>
      <xdr:row>70</xdr:row>
      <xdr:rowOff>85725</xdr:rowOff>
    </xdr:to>
    <xdr:graphicFrame>
      <xdr:nvGraphicFramePr>
        <xdr:cNvPr id="5" name="Wykres 5"/>
        <xdr:cNvGraphicFramePr/>
      </xdr:nvGraphicFramePr>
      <xdr:xfrm>
        <a:off x="9525" y="8791575"/>
        <a:ext cx="32004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9525</xdr:rowOff>
    </xdr:from>
    <xdr:to>
      <xdr:col>14</xdr:col>
      <xdr:colOff>9525</xdr:colOff>
      <xdr:row>14</xdr:row>
      <xdr:rowOff>152400</xdr:rowOff>
    </xdr:to>
    <xdr:graphicFrame>
      <xdr:nvGraphicFramePr>
        <xdr:cNvPr id="1" name="Wykres 1"/>
        <xdr:cNvGraphicFramePr/>
      </xdr:nvGraphicFramePr>
      <xdr:xfrm>
        <a:off x="4867275" y="600075"/>
        <a:ext cx="3676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9525</xdr:rowOff>
    </xdr:from>
    <xdr:to>
      <xdr:col>13</xdr:col>
      <xdr:colOff>600075</xdr:colOff>
      <xdr:row>30</xdr:row>
      <xdr:rowOff>19050</xdr:rowOff>
    </xdr:to>
    <xdr:graphicFrame>
      <xdr:nvGraphicFramePr>
        <xdr:cNvPr id="2" name="Wykres 2"/>
        <xdr:cNvGraphicFramePr/>
      </xdr:nvGraphicFramePr>
      <xdr:xfrm>
        <a:off x="4895850" y="3943350"/>
        <a:ext cx="3629025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draz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rkmi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rketing.org.pl/index.php/go=2/act=2/Plan%20Excel%20-%20szablon%20do%20wype&#322;nien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rketing.org.pl/index.php/go=2/act=2/Analiza%20strategiczna%20Exc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rketing.org.pl/index.php/go=2/act=2/Excel-streszczenie%20(case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drażanie i kontrola planów"/>
    </sheetNames>
    <sheetDataSet>
      <sheetData sheetId="0">
        <row r="5">
          <cell r="F5" t="str">
            <v>Przejęcie klientów</v>
          </cell>
          <cell r="G5">
            <v>38398</v>
          </cell>
          <cell r="H5">
            <v>250</v>
          </cell>
        </row>
        <row r="6">
          <cell r="F6" t="str">
            <v>Nowi klienci</v>
          </cell>
          <cell r="G6">
            <v>38367</v>
          </cell>
          <cell r="H6">
            <v>300</v>
          </cell>
        </row>
        <row r="8">
          <cell r="F8" t="str">
            <v>Poprawa rentowności</v>
          </cell>
          <cell r="G8">
            <v>38353</v>
          </cell>
          <cell r="H8">
            <v>365</v>
          </cell>
        </row>
        <row r="9">
          <cell r="F9" t="str">
            <v>Zmiana portfela produktów</v>
          </cell>
          <cell r="G9">
            <v>38384</v>
          </cell>
          <cell r="H9">
            <v>250</v>
          </cell>
        </row>
        <row r="10">
          <cell r="F10" t="str">
            <v>Innowacja rynkowa</v>
          </cell>
          <cell r="G10">
            <v>38426</v>
          </cell>
          <cell r="H10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JB A - skrót"/>
      <sheetName val="SJB A - STP"/>
      <sheetName val="SJB A - M-mix"/>
    </sheetNames>
    <sheetDataSet>
      <sheetData sheetId="1">
        <row r="89">
          <cell r="A89" t="str">
            <v>Adidas</v>
          </cell>
          <cell r="B89" t="str">
            <v>Reebok</v>
          </cell>
          <cell r="C89" t="str">
            <v>Puma</v>
          </cell>
          <cell r="D89" t="str">
            <v>ob.chiń.</v>
          </cell>
          <cell r="E89" t="str">
            <v>FIRMA</v>
          </cell>
        </row>
        <row r="90">
          <cell r="A90">
            <v>1.5</v>
          </cell>
          <cell r="B90">
            <v>3</v>
          </cell>
          <cell r="C90">
            <v>2</v>
          </cell>
          <cell r="D90">
            <v>4</v>
          </cell>
          <cell r="E90">
            <v>4.5</v>
          </cell>
          <cell r="F90" t="str">
            <v>jakość a cena</v>
          </cell>
        </row>
        <row r="91">
          <cell r="A91">
            <v>1</v>
          </cell>
          <cell r="B91">
            <v>2</v>
          </cell>
          <cell r="C91">
            <v>1</v>
          </cell>
          <cell r="D91">
            <v>5</v>
          </cell>
          <cell r="E91">
            <v>3</v>
          </cell>
          <cell r="F91" t="str">
            <v>cena</v>
          </cell>
        </row>
        <row r="92">
          <cell r="A92">
            <v>4</v>
          </cell>
          <cell r="B92">
            <v>3.5</v>
          </cell>
          <cell r="C92">
            <v>5</v>
          </cell>
          <cell r="D92">
            <v>2.5</v>
          </cell>
          <cell r="E92">
            <v>4</v>
          </cell>
          <cell r="F92" t="str">
            <v>uniwersalność</v>
          </cell>
        </row>
        <row r="93">
          <cell r="A93">
            <v>5</v>
          </cell>
          <cell r="B93">
            <v>4.5</v>
          </cell>
          <cell r="C93">
            <v>5</v>
          </cell>
          <cell r="D93">
            <v>1</v>
          </cell>
          <cell r="E93">
            <v>4</v>
          </cell>
          <cell r="F93" t="str">
            <v>jakość </v>
          </cell>
        </row>
        <row r="94">
          <cell r="A94">
            <v>5</v>
          </cell>
          <cell r="B94">
            <v>4</v>
          </cell>
          <cell r="C94">
            <v>5</v>
          </cell>
          <cell r="D94">
            <v>1</v>
          </cell>
          <cell r="E94">
            <v>3</v>
          </cell>
          <cell r="F94" t="str">
            <v>marka</v>
          </cell>
        </row>
      </sheetData>
      <sheetData sheetId="2">
        <row r="21">
          <cell r="C21">
            <v>2005</v>
          </cell>
          <cell r="E21">
            <v>2006</v>
          </cell>
          <cell r="G21">
            <v>2007</v>
          </cell>
        </row>
        <row r="22">
          <cell r="A22" t="str">
            <v>Produkt</v>
          </cell>
          <cell r="C22">
            <v>200</v>
          </cell>
          <cell r="E22">
            <v>320</v>
          </cell>
          <cell r="G22">
            <v>500</v>
          </cell>
        </row>
        <row r="24">
          <cell r="A24" t="str">
            <v>Cena</v>
          </cell>
          <cell r="C24">
            <v>85</v>
          </cell>
          <cell r="E24">
            <v>100</v>
          </cell>
          <cell r="G24">
            <v>120</v>
          </cell>
        </row>
        <row r="26">
          <cell r="A26" t="str">
            <v>Dystrybucja</v>
          </cell>
          <cell r="C26">
            <v>125</v>
          </cell>
          <cell r="E26">
            <v>150</v>
          </cell>
          <cell r="G26">
            <v>200</v>
          </cell>
        </row>
        <row r="28">
          <cell r="A28" t="str">
            <v>Promocja</v>
          </cell>
          <cell r="C28">
            <v>290</v>
          </cell>
          <cell r="E28">
            <v>350</v>
          </cell>
          <cell r="G28">
            <v>450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UKTURA"/>
      <sheetName val="Streszczenie menedż."/>
      <sheetName val="Analiza sytuacji mark."/>
      <sheetName val="Analiza strategiczna"/>
      <sheetName val="Analiza rynku"/>
      <sheetName val="Cele i strategia"/>
    </sheetNames>
    <sheetDataSet>
      <sheetData sheetId="5">
        <row r="17">
          <cell r="K17">
            <v>2004</v>
          </cell>
          <cell r="L17">
            <v>2005</v>
          </cell>
          <cell r="M17">
            <v>2006</v>
          </cell>
          <cell r="N17">
            <v>2007</v>
          </cell>
        </row>
        <row r="18">
          <cell r="I18" t="str">
            <v>PENETRACJA RYNKU</v>
          </cell>
          <cell r="K18">
            <v>22345</v>
          </cell>
          <cell r="L18">
            <v>23115</v>
          </cell>
          <cell r="M18">
            <v>25300</v>
          </cell>
          <cell r="N18">
            <v>28500</v>
          </cell>
        </row>
        <row r="21">
          <cell r="I21" t="str">
            <v>ROZWÓJ RYNKU</v>
          </cell>
          <cell r="K21">
            <v>55</v>
          </cell>
          <cell r="L21">
            <v>950</v>
          </cell>
          <cell r="M21">
            <v>1800</v>
          </cell>
          <cell r="N21">
            <v>3000</v>
          </cell>
        </row>
        <row r="24">
          <cell r="I24" t="str">
            <v>ROZWÓJ PRODUKTU</v>
          </cell>
          <cell r="K24">
            <v>100</v>
          </cell>
          <cell r="L24">
            <v>935</v>
          </cell>
          <cell r="M24">
            <v>1300</v>
          </cell>
          <cell r="N24">
            <v>2850</v>
          </cell>
        </row>
        <row r="27">
          <cell r="I27" t="str">
            <v>DYWERSYFIKACJA</v>
          </cell>
          <cell r="K27">
            <v>0</v>
          </cell>
          <cell r="L27">
            <v>0</v>
          </cell>
          <cell r="M27">
            <v>100</v>
          </cell>
          <cell r="N27">
            <v>650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za strategiczna"/>
    </sheetNames>
    <sheetDataSet>
      <sheetData sheetId="0">
        <row r="43">
          <cell r="A43" t="str">
            <v>ob.ogólnosport.</v>
          </cell>
          <cell r="E43">
            <v>0.24156756756756756</v>
          </cell>
          <cell r="H43">
            <v>1.125</v>
          </cell>
        </row>
        <row r="44">
          <cell r="A44" t="str">
            <v>ob.piłkarskie</v>
          </cell>
          <cell r="E44">
            <v>0.7800545454545454</v>
          </cell>
          <cell r="H44">
            <v>0.8235294117647058</v>
          </cell>
        </row>
        <row r="45">
          <cell r="A45" t="str">
            <v>ob.kolarskie</v>
          </cell>
          <cell r="E45">
            <v>0.4338235294117647</v>
          </cell>
          <cell r="H45">
            <v>1.4</v>
          </cell>
        </row>
        <row r="46">
          <cell r="A46" t="str">
            <v>ob.bokserskie</v>
          </cell>
          <cell r="E46">
            <v>3.0964285714285715</v>
          </cell>
          <cell r="H46">
            <v>0.75</v>
          </cell>
        </row>
        <row r="47">
          <cell r="A47" t="str">
            <v>ob.koszykarskie</v>
          </cell>
          <cell r="E47">
            <v>0.5707349397590362</v>
          </cell>
          <cell r="H47">
            <v>1.1</v>
          </cell>
        </row>
        <row r="48">
          <cell r="A48" t="str">
            <v>ob.tenisowe</v>
          </cell>
          <cell r="E48">
            <v>0.3059076923076923</v>
          </cell>
          <cell r="H48">
            <v>1.0769230769230769</v>
          </cell>
        </row>
        <row r="49">
          <cell r="A49" t="str">
            <v>ob.lekkoatletycz.</v>
          </cell>
          <cell r="E49">
            <v>1.2594545454545456</v>
          </cell>
          <cell r="H49">
            <v>1.0714285714285714</v>
          </cell>
        </row>
        <row r="50">
          <cell r="A50" t="str">
            <v>ob.sportów nisz.</v>
          </cell>
          <cell r="E50">
            <v>2.3688000000000002</v>
          </cell>
          <cell r="H50">
            <v>0.7142857142857143</v>
          </cell>
        </row>
        <row r="53">
          <cell r="N53">
            <v>3.45</v>
          </cell>
        </row>
        <row r="69">
          <cell r="N69">
            <v>2.85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resz.menedż."/>
    </sheetNames>
    <sheetDataSet>
      <sheetData sheetId="0">
        <row r="12">
          <cell r="D12">
            <v>2005</v>
          </cell>
          <cell r="E12">
            <v>2006</v>
          </cell>
          <cell r="F12">
            <v>2007</v>
          </cell>
        </row>
        <row r="14">
          <cell r="A14" t="str">
            <v>Dyn.rynku w EUR (%)</v>
          </cell>
          <cell r="D14">
            <v>1.0199203187250996</v>
          </cell>
          <cell r="E14">
            <v>1.07421875</v>
          </cell>
          <cell r="F14">
            <v>1.1054545454545455</v>
          </cell>
        </row>
        <row r="18">
          <cell r="A18" t="str">
            <v>Dyn.sprz.w EUR (%)</v>
          </cell>
          <cell r="D18">
            <v>1.0344596106511523</v>
          </cell>
          <cell r="E18">
            <v>1.0945273631840795</v>
          </cell>
          <cell r="F18">
            <v>1.1264822134387351</v>
          </cell>
        </row>
        <row r="22">
          <cell r="A22" t="str">
            <v>Sprzedaż a PKB</v>
          </cell>
          <cell r="D22">
            <v>0.9444244771617337</v>
          </cell>
          <cell r="E22">
            <v>1.0655716128352941</v>
          </cell>
          <cell r="F22">
            <v>1.0561496128469494</v>
          </cell>
        </row>
        <row r="23">
          <cell r="A23" t="str">
            <v>Sprzedaż a sp.ind.</v>
          </cell>
          <cell r="D23">
            <v>0.9579808093697968</v>
          </cell>
          <cell r="E23">
            <v>1.0706700416048411</v>
          </cell>
          <cell r="F23">
            <v>1.0611788967176492</v>
          </cell>
        </row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</row>
        <row r="27">
          <cell r="A27" t="str">
            <v>Rent.sektora (%)</v>
          </cell>
          <cell r="C27">
            <v>0.11</v>
          </cell>
          <cell r="D27">
            <v>0.105</v>
          </cell>
          <cell r="E27">
            <v>0.105</v>
          </cell>
          <cell r="F27">
            <v>0.105</v>
          </cell>
        </row>
        <row r="32">
          <cell r="A32" t="str">
            <v>EBIT (%)</v>
          </cell>
          <cell r="C32">
            <v>0.09536809129559186</v>
          </cell>
          <cell r="D32">
            <v>0.10006489292667099</v>
          </cell>
          <cell r="E32">
            <v>0.10474308300395258</v>
          </cell>
          <cell r="F32">
            <v>0.10877192982456141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le i strategia"/>
      <sheetName val="Wdrażanie i kontrola planów"/>
      <sheetName val="SJB A - M-mix"/>
      <sheetName val="SJB A - STP"/>
      <sheetName val="Stresz.menedż."/>
      <sheetName val="Analiza strategiczn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G3"/>
    </sheetView>
  </sheetViews>
  <sheetFormatPr defaultColWidth="9.140625" defaultRowHeight="12.75"/>
  <sheetData>
    <row r="1" spans="1:14" ht="19.5">
      <c r="A1" s="456" t="s">
        <v>340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457" t="s">
        <v>298</v>
      </c>
      <c r="B3" s="457"/>
      <c r="C3" s="457"/>
      <c r="D3" s="457"/>
      <c r="E3" s="457"/>
      <c r="F3" s="457"/>
      <c r="G3" s="457"/>
      <c r="H3" s="1"/>
      <c r="I3" s="120"/>
      <c r="J3" s="120"/>
      <c r="K3" s="120"/>
      <c r="L3" s="1"/>
      <c r="M3" s="1"/>
      <c r="N3" s="1"/>
    </row>
    <row r="4" spans="1:14" ht="13.5" thickBot="1">
      <c r="A4" s="167" t="s">
        <v>297</v>
      </c>
      <c r="B4" s="458" t="s">
        <v>129</v>
      </c>
      <c r="C4" s="459"/>
      <c r="D4" s="459"/>
      <c r="E4" s="459"/>
      <c r="F4" s="459"/>
      <c r="G4" s="459"/>
      <c r="H4" s="460"/>
      <c r="I4" s="458" t="s">
        <v>299</v>
      </c>
      <c r="J4" s="459"/>
      <c r="K4" s="460"/>
      <c r="L4" s="458" t="s">
        <v>91</v>
      </c>
      <c r="M4" s="459"/>
      <c r="N4" s="460"/>
    </row>
    <row r="5" spans="1:14" ht="12.75">
      <c r="A5" s="446">
        <v>1</v>
      </c>
      <c r="B5" s="448" t="s">
        <v>320</v>
      </c>
      <c r="C5" s="449"/>
      <c r="D5" s="449"/>
      <c r="E5" s="449"/>
      <c r="F5" s="449"/>
      <c r="G5" s="449"/>
      <c r="H5" s="450"/>
      <c r="I5" s="448" t="s">
        <v>321</v>
      </c>
      <c r="J5" s="449"/>
      <c r="K5" s="450"/>
      <c r="L5" s="454" t="s">
        <v>324</v>
      </c>
      <c r="M5" s="454"/>
      <c r="N5" s="455"/>
    </row>
    <row r="6" spans="1:14" ht="13.5" thickBot="1">
      <c r="A6" s="447"/>
      <c r="B6" s="451"/>
      <c r="C6" s="452"/>
      <c r="D6" s="452"/>
      <c r="E6" s="452"/>
      <c r="F6" s="452"/>
      <c r="G6" s="452"/>
      <c r="H6" s="453"/>
      <c r="I6" s="451"/>
      <c r="J6" s="452"/>
      <c r="K6" s="453"/>
      <c r="L6" s="454"/>
      <c r="M6" s="454"/>
      <c r="N6" s="455"/>
    </row>
    <row r="7" spans="1:14" ht="12.75">
      <c r="A7" s="446">
        <v>2</v>
      </c>
      <c r="B7" s="448" t="s">
        <v>322</v>
      </c>
      <c r="C7" s="449"/>
      <c r="D7" s="449"/>
      <c r="E7" s="449"/>
      <c r="F7" s="449"/>
      <c r="G7" s="449"/>
      <c r="H7" s="450"/>
      <c r="I7" s="454" t="s">
        <v>323</v>
      </c>
      <c r="J7" s="454"/>
      <c r="K7" s="454"/>
      <c r="L7" s="448" t="s">
        <v>325</v>
      </c>
      <c r="M7" s="449"/>
      <c r="N7" s="450"/>
    </row>
    <row r="8" spans="1:14" ht="13.5" thickBot="1">
      <c r="A8" s="447"/>
      <c r="B8" s="451"/>
      <c r="C8" s="452"/>
      <c r="D8" s="452"/>
      <c r="E8" s="452"/>
      <c r="F8" s="452"/>
      <c r="G8" s="452"/>
      <c r="H8" s="453"/>
      <c r="I8" s="454"/>
      <c r="J8" s="454"/>
      <c r="K8" s="454"/>
      <c r="L8" s="451"/>
      <c r="M8" s="452"/>
      <c r="N8" s="453"/>
    </row>
    <row r="9" spans="1:14" ht="12.75">
      <c r="A9" s="446">
        <v>3</v>
      </c>
      <c r="B9" s="448" t="s">
        <v>326</v>
      </c>
      <c r="C9" s="449"/>
      <c r="D9" s="449"/>
      <c r="E9" s="449"/>
      <c r="F9" s="449"/>
      <c r="G9" s="449"/>
      <c r="H9" s="450"/>
      <c r="I9" s="448" t="s">
        <v>327</v>
      </c>
      <c r="J9" s="449"/>
      <c r="K9" s="450"/>
      <c r="L9" s="454" t="s">
        <v>328</v>
      </c>
      <c r="M9" s="454"/>
      <c r="N9" s="455"/>
    </row>
    <row r="10" spans="1:14" ht="13.5" thickBot="1">
      <c r="A10" s="447"/>
      <c r="B10" s="451"/>
      <c r="C10" s="452"/>
      <c r="D10" s="452"/>
      <c r="E10" s="452"/>
      <c r="F10" s="452"/>
      <c r="G10" s="452"/>
      <c r="H10" s="453"/>
      <c r="I10" s="451"/>
      <c r="J10" s="452"/>
      <c r="K10" s="453"/>
      <c r="L10" s="454"/>
      <c r="M10" s="454"/>
      <c r="N10" s="455"/>
    </row>
    <row r="11" spans="1:14" ht="12.75">
      <c r="A11" s="446">
        <v>4</v>
      </c>
      <c r="B11" s="448" t="s">
        <v>330</v>
      </c>
      <c r="C11" s="449"/>
      <c r="D11" s="449"/>
      <c r="E11" s="449"/>
      <c r="F11" s="449"/>
      <c r="G11" s="449"/>
      <c r="H11" s="450"/>
      <c r="I11" s="448" t="s">
        <v>329</v>
      </c>
      <c r="J11" s="449"/>
      <c r="K11" s="450"/>
      <c r="L11" s="448" t="s">
        <v>331</v>
      </c>
      <c r="M11" s="449"/>
      <c r="N11" s="450"/>
    </row>
    <row r="12" spans="1:14" ht="13.5" thickBot="1">
      <c r="A12" s="447"/>
      <c r="B12" s="451"/>
      <c r="C12" s="452"/>
      <c r="D12" s="452"/>
      <c r="E12" s="452"/>
      <c r="F12" s="452"/>
      <c r="G12" s="452"/>
      <c r="H12" s="453"/>
      <c r="I12" s="451"/>
      <c r="J12" s="452"/>
      <c r="K12" s="453"/>
      <c r="L12" s="451"/>
      <c r="M12" s="452"/>
      <c r="N12" s="453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 thickBot="1">
      <c r="A14" s="440" t="s">
        <v>309</v>
      </c>
      <c r="B14" s="440"/>
      <c r="C14" s="440"/>
      <c r="D14" s="440"/>
      <c r="E14" s="1"/>
      <c r="F14" s="1"/>
      <c r="G14" s="1"/>
      <c r="H14" s="1"/>
      <c r="I14" s="440" t="s">
        <v>311</v>
      </c>
      <c r="J14" s="440"/>
      <c r="K14" s="440"/>
      <c r="L14" s="440"/>
      <c r="M14" s="1"/>
      <c r="N14" s="1"/>
    </row>
    <row r="15" spans="1:14" ht="13.5" thickBot="1">
      <c r="A15" s="168"/>
      <c r="B15" s="441" t="s">
        <v>300</v>
      </c>
      <c r="C15" s="442"/>
      <c r="D15" s="443"/>
      <c r="E15" s="441" t="s">
        <v>301</v>
      </c>
      <c r="F15" s="442"/>
      <c r="G15" s="443"/>
      <c r="H15" s="1"/>
      <c r="I15" s="444" t="s">
        <v>184</v>
      </c>
      <c r="J15" s="445"/>
      <c r="K15" s="169">
        <v>2004</v>
      </c>
      <c r="L15" s="170">
        <v>2005</v>
      </c>
      <c r="M15" s="170">
        <v>2006</v>
      </c>
      <c r="N15" s="171">
        <v>2007</v>
      </c>
    </row>
    <row r="16" spans="1:14" ht="13.5" thickBot="1">
      <c r="A16" s="172"/>
      <c r="B16" s="433" t="s">
        <v>302</v>
      </c>
      <c r="C16" s="433"/>
      <c r="D16" s="434"/>
      <c r="E16" s="435" t="s">
        <v>303</v>
      </c>
      <c r="F16" s="433"/>
      <c r="G16" s="434"/>
      <c r="H16" s="1"/>
      <c r="I16" s="431" t="s">
        <v>302</v>
      </c>
      <c r="J16" s="432"/>
      <c r="K16" s="173">
        <f>SUM(K17:K18)</f>
        <v>22345</v>
      </c>
      <c r="L16" s="174">
        <f>SUM(L17:L18)</f>
        <v>23115</v>
      </c>
      <c r="M16" s="174">
        <f>SUM(M17:M18)</f>
        <v>25300</v>
      </c>
      <c r="N16" s="175">
        <f>SUM(N17:N18)</f>
        <v>28500</v>
      </c>
    </row>
    <row r="17" spans="1:14" ht="12.75">
      <c r="A17" s="176"/>
      <c r="B17" s="407" t="s">
        <v>332</v>
      </c>
      <c r="C17" s="408"/>
      <c r="D17" s="409"/>
      <c r="E17" s="416" t="s">
        <v>334</v>
      </c>
      <c r="F17" s="417"/>
      <c r="G17" s="418"/>
      <c r="H17" s="1"/>
      <c r="I17" s="425" t="s">
        <v>312</v>
      </c>
      <c r="J17" s="426"/>
      <c r="K17" s="177">
        <v>14800</v>
      </c>
      <c r="L17" s="178">
        <v>15000</v>
      </c>
      <c r="M17" s="178">
        <v>16300</v>
      </c>
      <c r="N17" s="179">
        <v>17500</v>
      </c>
    </row>
    <row r="18" spans="1:14" ht="13.5" thickBot="1">
      <c r="A18" s="176"/>
      <c r="B18" s="410"/>
      <c r="C18" s="411"/>
      <c r="D18" s="412"/>
      <c r="E18" s="419"/>
      <c r="F18" s="420"/>
      <c r="G18" s="421"/>
      <c r="H18" s="1"/>
      <c r="I18" s="436" t="s">
        <v>313</v>
      </c>
      <c r="J18" s="437"/>
      <c r="K18" s="180">
        <v>7545</v>
      </c>
      <c r="L18" s="181">
        <v>8115</v>
      </c>
      <c r="M18" s="181">
        <v>9000</v>
      </c>
      <c r="N18" s="182">
        <v>11000</v>
      </c>
    </row>
    <row r="19" spans="1:14" ht="13.5" thickBot="1">
      <c r="A19" s="176"/>
      <c r="B19" s="413"/>
      <c r="C19" s="414"/>
      <c r="D19" s="415"/>
      <c r="E19" s="422"/>
      <c r="F19" s="423"/>
      <c r="G19" s="424"/>
      <c r="H19" s="1"/>
      <c r="I19" s="438" t="s">
        <v>303</v>
      </c>
      <c r="J19" s="439"/>
      <c r="K19" s="183">
        <f>SUM(K20:K21)</f>
        <v>55</v>
      </c>
      <c r="L19" s="184">
        <f>SUM(L20:L21)</f>
        <v>950</v>
      </c>
      <c r="M19" s="184">
        <f>SUM(M20:M21)</f>
        <v>1800</v>
      </c>
      <c r="N19" s="185">
        <f>SUM(N20:N21)</f>
        <v>3000</v>
      </c>
    </row>
    <row r="20" spans="1:14" ht="12.75">
      <c r="A20" s="186" t="s">
        <v>304</v>
      </c>
      <c r="B20" s="407" t="s">
        <v>335</v>
      </c>
      <c r="C20" s="408"/>
      <c r="D20" s="409"/>
      <c r="E20" s="416" t="s">
        <v>333</v>
      </c>
      <c r="F20" s="417"/>
      <c r="G20" s="418"/>
      <c r="H20" s="1"/>
      <c r="I20" s="425" t="s">
        <v>314</v>
      </c>
      <c r="J20" s="426"/>
      <c r="K20" s="187">
        <v>55</v>
      </c>
      <c r="L20" s="188">
        <v>800</v>
      </c>
      <c r="M20" s="188">
        <v>1500</v>
      </c>
      <c r="N20" s="189">
        <v>2200</v>
      </c>
    </row>
    <row r="21" spans="1:14" ht="13.5" thickBot="1">
      <c r="A21" s="186" t="s">
        <v>305</v>
      </c>
      <c r="B21" s="410"/>
      <c r="C21" s="411"/>
      <c r="D21" s="412"/>
      <c r="E21" s="419"/>
      <c r="F21" s="420"/>
      <c r="G21" s="421"/>
      <c r="H21" s="1"/>
      <c r="I21" s="429" t="s">
        <v>315</v>
      </c>
      <c r="J21" s="430"/>
      <c r="K21" s="190">
        <v>0</v>
      </c>
      <c r="L21" s="191">
        <v>150</v>
      </c>
      <c r="M21" s="191">
        <v>300</v>
      </c>
      <c r="N21" s="192">
        <v>800</v>
      </c>
    </row>
    <row r="22" spans="1:14" ht="13.5" thickBot="1">
      <c r="A22" s="176"/>
      <c r="B22" s="413"/>
      <c r="C22" s="414"/>
      <c r="D22" s="415"/>
      <c r="E22" s="422"/>
      <c r="F22" s="423"/>
      <c r="G22" s="424"/>
      <c r="H22" s="1"/>
      <c r="I22" s="431" t="s">
        <v>306</v>
      </c>
      <c r="J22" s="432"/>
      <c r="K22" s="173">
        <f>SUM(K23:K24)</f>
        <v>100</v>
      </c>
      <c r="L22" s="174">
        <f>SUM(L23:L24)</f>
        <v>935</v>
      </c>
      <c r="M22" s="174">
        <f>SUM(M23:M24)</f>
        <v>1300</v>
      </c>
      <c r="N22" s="175">
        <f>SUM(N23:N24)</f>
        <v>2850</v>
      </c>
    </row>
    <row r="23" spans="1:14" ht="12.75">
      <c r="A23" s="176"/>
      <c r="B23" s="407" t="s">
        <v>336</v>
      </c>
      <c r="C23" s="408"/>
      <c r="D23" s="409"/>
      <c r="E23" s="416"/>
      <c r="F23" s="417"/>
      <c r="G23" s="418"/>
      <c r="H23" s="1"/>
      <c r="I23" s="425" t="s">
        <v>316</v>
      </c>
      <c r="J23" s="426"/>
      <c r="K23" s="193">
        <v>100</v>
      </c>
      <c r="L23" s="194">
        <v>750</v>
      </c>
      <c r="M23" s="194">
        <v>950</v>
      </c>
      <c r="N23" s="195">
        <v>1350</v>
      </c>
    </row>
    <row r="24" spans="1:14" ht="13.5" thickBot="1">
      <c r="A24" s="176"/>
      <c r="B24" s="410"/>
      <c r="C24" s="411"/>
      <c r="D24" s="412"/>
      <c r="E24" s="419"/>
      <c r="F24" s="420"/>
      <c r="G24" s="421"/>
      <c r="H24" s="1"/>
      <c r="I24" s="403" t="s">
        <v>317</v>
      </c>
      <c r="J24" s="404"/>
      <c r="K24" s="196">
        <v>0</v>
      </c>
      <c r="L24" s="197">
        <v>185</v>
      </c>
      <c r="M24" s="197">
        <v>350</v>
      </c>
      <c r="N24" s="198">
        <v>1500</v>
      </c>
    </row>
    <row r="25" spans="1:14" ht="13.5" thickBot="1">
      <c r="A25" s="199"/>
      <c r="B25" s="413"/>
      <c r="C25" s="414"/>
      <c r="D25" s="415"/>
      <c r="E25" s="422"/>
      <c r="F25" s="423"/>
      <c r="G25" s="424"/>
      <c r="H25" s="1"/>
      <c r="I25" s="427" t="s">
        <v>307</v>
      </c>
      <c r="J25" s="428"/>
      <c r="K25" s="183">
        <f>SUM(K26:K27)</f>
        <v>0</v>
      </c>
      <c r="L25" s="184">
        <f>SUM(L26:L27)</f>
        <v>0</v>
      </c>
      <c r="M25" s="184">
        <f>SUM(M26:M27)</f>
        <v>100</v>
      </c>
      <c r="N25" s="185">
        <f>SUM(N26:N27)</f>
        <v>650</v>
      </c>
    </row>
    <row r="26" spans="1:14" ht="13.5" thickBot="1">
      <c r="A26" s="200"/>
      <c r="B26" s="398" t="s">
        <v>306</v>
      </c>
      <c r="C26" s="399"/>
      <c r="D26" s="400"/>
      <c r="E26" s="398" t="s">
        <v>307</v>
      </c>
      <c r="F26" s="399"/>
      <c r="G26" s="400"/>
      <c r="H26" s="1"/>
      <c r="I26" s="401" t="s">
        <v>318</v>
      </c>
      <c r="J26" s="402"/>
      <c r="K26" s="201">
        <v>0</v>
      </c>
      <c r="L26" s="202">
        <v>0</v>
      </c>
      <c r="M26" s="202">
        <v>100</v>
      </c>
      <c r="N26" s="203">
        <v>500</v>
      </c>
    </row>
    <row r="27" spans="1:14" ht="13.5" thickBot="1">
      <c r="A27" s="176"/>
      <c r="B27" s="380" t="s">
        <v>337</v>
      </c>
      <c r="C27" s="381"/>
      <c r="D27" s="382"/>
      <c r="E27" s="389" t="s">
        <v>339</v>
      </c>
      <c r="F27" s="390"/>
      <c r="G27" s="391"/>
      <c r="H27" s="1"/>
      <c r="I27" s="403" t="s">
        <v>319</v>
      </c>
      <c r="J27" s="404"/>
      <c r="K27" s="204">
        <v>0</v>
      </c>
      <c r="L27" s="205">
        <v>0</v>
      </c>
      <c r="M27" s="205">
        <v>0</v>
      </c>
      <c r="N27" s="206">
        <v>150</v>
      </c>
    </row>
    <row r="28" spans="1:14" ht="13.5" thickBot="1">
      <c r="A28" s="176"/>
      <c r="B28" s="383"/>
      <c r="C28" s="384"/>
      <c r="D28" s="385"/>
      <c r="E28" s="392"/>
      <c r="F28" s="393"/>
      <c r="G28" s="394"/>
      <c r="H28" s="1"/>
      <c r="I28" s="405" t="s">
        <v>310</v>
      </c>
      <c r="J28" s="406"/>
      <c r="K28" s="207">
        <f>K16+K19+K22+K25</f>
        <v>22500</v>
      </c>
      <c r="L28" s="208">
        <f>L16+L19+L22+L25</f>
        <v>25000</v>
      </c>
      <c r="M28" s="208">
        <f>M16+M19+M22+M25</f>
        <v>28500</v>
      </c>
      <c r="N28" s="209">
        <f>N16+N19+N22+N25</f>
        <v>35000</v>
      </c>
    </row>
    <row r="29" spans="1:14" ht="13.5" thickBot="1">
      <c r="A29" s="176"/>
      <c r="B29" s="386"/>
      <c r="C29" s="387"/>
      <c r="D29" s="388"/>
      <c r="E29" s="395"/>
      <c r="F29" s="396"/>
      <c r="G29" s="397"/>
      <c r="H29" s="1"/>
      <c r="I29" s="1"/>
      <c r="J29" s="1"/>
      <c r="K29" s="1"/>
      <c r="L29" s="1"/>
      <c r="M29" s="1"/>
      <c r="N29" s="1"/>
    </row>
    <row r="30" spans="1:8" ht="12.75">
      <c r="A30" s="186" t="s">
        <v>49</v>
      </c>
      <c r="B30" s="380" t="s">
        <v>338</v>
      </c>
      <c r="C30" s="381"/>
      <c r="D30" s="382"/>
      <c r="E30" s="389"/>
      <c r="F30" s="390"/>
      <c r="G30" s="391"/>
      <c r="H30" s="1"/>
    </row>
    <row r="31" spans="1:8" ht="12.75">
      <c r="A31" s="186" t="s">
        <v>308</v>
      </c>
      <c r="B31" s="383"/>
      <c r="C31" s="384"/>
      <c r="D31" s="385"/>
      <c r="E31" s="392"/>
      <c r="F31" s="393"/>
      <c r="G31" s="394"/>
      <c r="H31" s="1"/>
    </row>
    <row r="32" spans="1:8" ht="13.5" thickBot="1">
      <c r="A32" s="176"/>
      <c r="B32" s="386"/>
      <c r="C32" s="387"/>
      <c r="D32" s="388"/>
      <c r="E32" s="395"/>
      <c r="F32" s="396"/>
      <c r="G32" s="397"/>
      <c r="H32" s="1"/>
    </row>
    <row r="33" spans="1:8" ht="12.75">
      <c r="A33" s="176"/>
      <c r="B33" s="380"/>
      <c r="C33" s="381"/>
      <c r="D33" s="382"/>
      <c r="E33" s="389"/>
      <c r="F33" s="390"/>
      <c r="G33" s="391"/>
      <c r="H33" s="1"/>
    </row>
    <row r="34" spans="1:8" ht="12.75">
      <c r="A34" s="176"/>
      <c r="B34" s="383"/>
      <c r="C34" s="384"/>
      <c r="D34" s="385"/>
      <c r="E34" s="392"/>
      <c r="F34" s="393"/>
      <c r="G34" s="394"/>
      <c r="H34" s="1"/>
    </row>
    <row r="35" spans="1:8" ht="13.5" thickBot="1">
      <c r="A35" s="199"/>
      <c r="B35" s="386"/>
      <c r="C35" s="387"/>
      <c r="D35" s="388"/>
      <c r="E35" s="395"/>
      <c r="F35" s="396"/>
      <c r="G35" s="397"/>
      <c r="H35" s="1"/>
    </row>
  </sheetData>
  <sheetProtection/>
  <mergeCells count="55">
    <mergeCell ref="A1:N1"/>
    <mergeCell ref="A3:G3"/>
    <mergeCell ref="B4:H4"/>
    <mergeCell ref="I4:K4"/>
    <mergeCell ref="L4:N4"/>
    <mergeCell ref="A7:A8"/>
    <mergeCell ref="B7:H8"/>
    <mergeCell ref="I7:K8"/>
    <mergeCell ref="L7:N8"/>
    <mergeCell ref="A5:A6"/>
    <mergeCell ref="B5:H6"/>
    <mergeCell ref="I5:K6"/>
    <mergeCell ref="L5:N6"/>
    <mergeCell ref="A11:A12"/>
    <mergeCell ref="B11:H12"/>
    <mergeCell ref="I11:K12"/>
    <mergeCell ref="L11:N12"/>
    <mergeCell ref="A9:A10"/>
    <mergeCell ref="B9:H10"/>
    <mergeCell ref="I9:K10"/>
    <mergeCell ref="L9:N10"/>
    <mergeCell ref="I17:J17"/>
    <mergeCell ref="I18:J18"/>
    <mergeCell ref="I19:J19"/>
    <mergeCell ref="A14:D14"/>
    <mergeCell ref="I14:L14"/>
    <mergeCell ref="B15:D15"/>
    <mergeCell ref="E15:G15"/>
    <mergeCell ref="I15:J15"/>
    <mergeCell ref="B20:D22"/>
    <mergeCell ref="E20:G22"/>
    <mergeCell ref="I20:J20"/>
    <mergeCell ref="I21:J21"/>
    <mergeCell ref="I22:J22"/>
    <mergeCell ref="B16:D16"/>
    <mergeCell ref="E16:G16"/>
    <mergeCell ref="I16:J16"/>
    <mergeCell ref="B17:D19"/>
    <mergeCell ref="E17:G19"/>
    <mergeCell ref="I26:J26"/>
    <mergeCell ref="B27:D29"/>
    <mergeCell ref="E27:G29"/>
    <mergeCell ref="I27:J27"/>
    <mergeCell ref="I28:J28"/>
    <mergeCell ref="B23:D25"/>
    <mergeCell ref="E23:G25"/>
    <mergeCell ref="I23:J23"/>
    <mergeCell ref="I24:J24"/>
    <mergeCell ref="I25:J25"/>
    <mergeCell ref="B30:D32"/>
    <mergeCell ref="E30:G32"/>
    <mergeCell ref="B33:D35"/>
    <mergeCell ref="E33:G35"/>
    <mergeCell ref="B26:D26"/>
    <mergeCell ref="E26:G2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O7" sqref="O7"/>
    </sheetView>
  </sheetViews>
  <sheetFormatPr defaultColWidth="9.140625" defaultRowHeight="12.75"/>
  <sheetData>
    <row r="1" spans="1:14" ht="19.5">
      <c r="A1" s="456" t="s">
        <v>263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1176" t="s">
        <v>284</v>
      </c>
      <c r="B3" s="1176"/>
      <c r="C3" s="1176"/>
      <c r="D3" s="1176"/>
      <c r="E3" s="1176"/>
      <c r="F3" s="1176"/>
      <c r="G3" s="1176"/>
      <c r="H3" s="1"/>
      <c r="I3" s="120"/>
      <c r="J3" s="120"/>
      <c r="K3" s="120"/>
      <c r="L3" s="1"/>
      <c r="M3" s="1"/>
      <c r="N3" s="1"/>
    </row>
    <row r="4" spans="1:8" ht="13.5" thickBot="1">
      <c r="A4" s="1155" t="s">
        <v>264</v>
      </c>
      <c r="B4" s="1156"/>
      <c r="C4" s="1157"/>
      <c r="D4" s="114">
        <v>2004</v>
      </c>
      <c r="E4" s="115">
        <v>2005</v>
      </c>
      <c r="F4" s="115">
        <v>2006</v>
      </c>
      <c r="G4" s="116">
        <v>2007</v>
      </c>
      <c r="H4" s="1"/>
    </row>
    <row r="5" spans="1:8" ht="12.75">
      <c r="A5" s="1140" t="s">
        <v>286</v>
      </c>
      <c r="B5" s="1141"/>
      <c r="C5" s="1142"/>
      <c r="D5" s="121">
        <v>125500</v>
      </c>
      <c r="E5" s="122">
        <v>128000</v>
      </c>
      <c r="F5" s="122">
        <v>137500</v>
      </c>
      <c r="G5" s="123">
        <v>152000</v>
      </c>
      <c r="H5" s="1"/>
    </row>
    <row r="6" spans="1:8" ht="13.5" thickBot="1">
      <c r="A6" s="1123" t="s">
        <v>265</v>
      </c>
      <c r="B6" s="1124"/>
      <c r="C6" s="1124"/>
      <c r="D6" s="1125"/>
      <c r="E6" s="133">
        <f>E5/D5</f>
        <v>1.0199203187250996</v>
      </c>
      <c r="F6" s="133">
        <f>F5/E5</f>
        <v>1.07421875</v>
      </c>
      <c r="G6" s="134">
        <f>G5/F5</f>
        <v>1.1054545454545455</v>
      </c>
      <c r="H6" s="1"/>
    </row>
    <row r="7" spans="1:8" ht="12.75">
      <c r="A7" s="1140" t="s">
        <v>287</v>
      </c>
      <c r="B7" s="1141"/>
      <c r="C7" s="1142"/>
      <c r="D7" s="127">
        <v>123000</v>
      </c>
      <c r="E7" s="128">
        <v>126000</v>
      </c>
      <c r="F7" s="128">
        <v>136000</v>
      </c>
      <c r="G7" s="129">
        <v>151500</v>
      </c>
      <c r="H7" s="1"/>
    </row>
    <row r="8" spans="1:8" ht="13.5" thickBot="1">
      <c r="A8" s="1123" t="s">
        <v>266</v>
      </c>
      <c r="B8" s="1124"/>
      <c r="C8" s="1124"/>
      <c r="D8" s="1125"/>
      <c r="E8" s="133">
        <f>E7/D7</f>
        <v>1.024390243902439</v>
      </c>
      <c r="F8" s="133">
        <f>F7/E7</f>
        <v>1.0793650793650793</v>
      </c>
      <c r="G8" s="134">
        <f>G7/F7</f>
        <v>1.1139705882352942</v>
      </c>
      <c r="H8" s="1"/>
    </row>
    <row r="9" spans="1:8" ht="12.75">
      <c r="A9" s="1140" t="s">
        <v>288</v>
      </c>
      <c r="B9" s="1141"/>
      <c r="C9" s="1142"/>
      <c r="D9" s="130">
        <v>43500</v>
      </c>
      <c r="E9" s="131">
        <v>45000</v>
      </c>
      <c r="F9" s="131">
        <v>49000</v>
      </c>
      <c r="G9" s="132">
        <v>55000</v>
      </c>
      <c r="H9" s="1"/>
    </row>
    <row r="10" spans="1:8" ht="13.5" thickBot="1">
      <c r="A10" s="1152" t="s">
        <v>267</v>
      </c>
      <c r="B10" s="1153"/>
      <c r="C10" s="1153"/>
      <c r="D10" s="1154"/>
      <c r="E10" s="135">
        <f>E9/D9</f>
        <v>1.0344827586206897</v>
      </c>
      <c r="F10" s="135">
        <f>F9/E9</f>
        <v>1.0888888888888888</v>
      </c>
      <c r="G10" s="136">
        <f>G9/F9</f>
        <v>1.1224489795918366</v>
      </c>
      <c r="H10" s="1"/>
    </row>
    <row r="11" spans="1:8" ht="12.75">
      <c r="A11" s="1140" t="s">
        <v>289</v>
      </c>
      <c r="B11" s="1141"/>
      <c r="C11" s="1142"/>
      <c r="D11" s="124">
        <v>22345</v>
      </c>
      <c r="E11" s="125">
        <v>23115</v>
      </c>
      <c r="F11" s="125">
        <v>25300</v>
      </c>
      <c r="G11" s="126">
        <v>28500</v>
      </c>
      <c r="H11" s="1"/>
    </row>
    <row r="12" spans="1:8" ht="13.5" thickBot="1">
      <c r="A12" s="1123" t="s">
        <v>268</v>
      </c>
      <c r="B12" s="1124"/>
      <c r="C12" s="1124"/>
      <c r="D12" s="1125"/>
      <c r="E12" s="133">
        <f>E11/D11</f>
        <v>1.0344596106511523</v>
      </c>
      <c r="F12" s="133">
        <f>F11/E11</f>
        <v>1.0945273631840795</v>
      </c>
      <c r="G12" s="134">
        <f>G11/F11</f>
        <v>1.1264822134387351</v>
      </c>
      <c r="H12" s="1"/>
    </row>
    <row r="13" spans="1:8" ht="12.75">
      <c r="A13" s="1143" t="s">
        <v>269</v>
      </c>
      <c r="B13" s="1144"/>
      <c r="C13" s="1145"/>
      <c r="D13" s="137">
        <f>D11/D5</f>
        <v>0.17804780876494025</v>
      </c>
      <c r="E13" s="138">
        <f>E11/E5</f>
        <v>0.1805859375</v>
      </c>
      <c r="F13" s="138">
        <f>F11/F5</f>
        <v>0.184</v>
      </c>
      <c r="G13" s="139">
        <f>G11/G5</f>
        <v>0.1875</v>
      </c>
      <c r="H13" s="1"/>
    </row>
    <row r="14" spans="1:8" ht="12.75">
      <c r="A14" s="1146" t="s">
        <v>270</v>
      </c>
      <c r="B14" s="1147"/>
      <c r="C14" s="1148"/>
      <c r="D14" s="140">
        <f>D11/D7</f>
        <v>0.18166666666666667</v>
      </c>
      <c r="E14" s="141">
        <f>E11/E7</f>
        <v>0.18345238095238095</v>
      </c>
      <c r="F14" s="141">
        <f>F11/F7</f>
        <v>0.1860294117647059</v>
      </c>
      <c r="G14" s="142">
        <f>G11/G7</f>
        <v>0.18811881188118812</v>
      </c>
      <c r="H14" s="1"/>
    </row>
    <row r="15" spans="1:14" ht="13.5" thickBot="1">
      <c r="A15" s="1149" t="s">
        <v>271</v>
      </c>
      <c r="B15" s="1150"/>
      <c r="C15" s="1151"/>
      <c r="D15" s="143">
        <f>D11/D9</f>
        <v>0.5136781609195402</v>
      </c>
      <c r="E15" s="144">
        <f>E11/E9</f>
        <v>0.5136666666666667</v>
      </c>
      <c r="F15" s="144">
        <f>F11/F9</f>
        <v>0.5163265306122449</v>
      </c>
      <c r="G15" s="145">
        <f>G11/G9</f>
        <v>0.5181818181818182</v>
      </c>
      <c r="H15" s="1"/>
      <c r="I15" s="21"/>
      <c r="J15" s="21"/>
      <c r="K15" s="21"/>
      <c r="L15" s="21"/>
      <c r="M15" s="21"/>
      <c r="N15" s="2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 thickBot="1">
      <c r="A17" s="440" t="s">
        <v>272</v>
      </c>
      <c r="B17" s="440"/>
      <c r="C17" s="440"/>
      <c r="D17" s="440"/>
      <c r="E17" s="440"/>
      <c r="F17" s="440"/>
      <c r="G17" s="440"/>
      <c r="H17" s="42"/>
      <c r="I17" s="440" t="s">
        <v>273</v>
      </c>
      <c r="J17" s="440"/>
      <c r="K17" s="440"/>
      <c r="L17" s="440"/>
      <c r="M17" s="440"/>
      <c r="N17" s="440"/>
    </row>
    <row r="18" spans="1:14" ht="12.75">
      <c r="A18" s="1167" t="s">
        <v>294</v>
      </c>
      <c r="B18" s="1168"/>
      <c r="C18" s="1168"/>
      <c r="D18" s="1168"/>
      <c r="E18" s="1168"/>
      <c r="F18" s="1168"/>
      <c r="G18" s="1169"/>
      <c r="H18" s="42"/>
      <c r="I18" s="1158" t="s">
        <v>295</v>
      </c>
      <c r="J18" s="1159"/>
      <c r="K18" s="1159"/>
      <c r="L18" s="1159"/>
      <c r="M18" s="1159"/>
      <c r="N18" s="1160"/>
    </row>
    <row r="19" spans="1:14" ht="12.75">
      <c r="A19" s="1170"/>
      <c r="B19" s="1171"/>
      <c r="C19" s="1171"/>
      <c r="D19" s="1171"/>
      <c r="E19" s="1171"/>
      <c r="F19" s="1171"/>
      <c r="G19" s="1172"/>
      <c r="H19" s="42"/>
      <c r="I19" s="1161"/>
      <c r="J19" s="1162"/>
      <c r="K19" s="1162"/>
      <c r="L19" s="1162"/>
      <c r="M19" s="1162"/>
      <c r="N19" s="1163"/>
    </row>
    <row r="20" spans="1:14" ht="12.75">
      <c r="A20" s="1170"/>
      <c r="B20" s="1171"/>
      <c r="C20" s="1171"/>
      <c r="D20" s="1171"/>
      <c r="E20" s="1171"/>
      <c r="F20" s="1171"/>
      <c r="G20" s="1172"/>
      <c r="H20" s="1"/>
      <c r="I20" s="1161"/>
      <c r="J20" s="1162"/>
      <c r="K20" s="1162"/>
      <c r="L20" s="1162"/>
      <c r="M20" s="1162"/>
      <c r="N20" s="1163"/>
    </row>
    <row r="21" spans="1:14" ht="13.5" thickBot="1">
      <c r="A21" s="1173"/>
      <c r="B21" s="1174"/>
      <c r="C21" s="1174"/>
      <c r="D21" s="1174"/>
      <c r="E21" s="1174"/>
      <c r="F21" s="1174"/>
      <c r="G21" s="1175"/>
      <c r="H21" s="1"/>
      <c r="I21" s="1164"/>
      <c r="J21" s="1165"/>
      <c r="K21" s="1165"/>
      <c r="L21" s="1165"/>
      <c r="M21" s="1165"/>
      <c r="N21" s="1166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thickBot="1">
      <c r="A23" s="1126" t="s">
        <v>285</v>
      </c>
      <c r="B23" s="1127"/>
      <c r="C23" s="1127"/>
      <c r="D23" s="1127"/>
      <c r="E23" s="1127"/>
      <c r="F23" s="1127"/>
      <c r="G23" s="1127"/>
      <c r="H23" s="1"/>
      <c r="I23" s="1"/>
      <c r="J23" s="1"/>
      <c r="K23" s="1"/>
      <c r="L23" s="1"/>
      <c r="M23" s="1"/>
      <c r="N23" s="1"/>
    </row>
    <row r="24" spans="1:8" ht="12.75">
      <c r="A24" s="1116" t="s">
        <v>274</v>
      </c>
      <c r="B24" s="1117"/>
      <c r="C24" s="1118"/>
      <c r="D24" s="117">
        <v>2004</v>
      </c>
      <c r="E24" s="118">
        <v>2005</v>
      </c>
      <c r="F24" s="118">
        <v>2006</v>
      </c>
      <c r="G24" s="119">
        <v>2007</v>
      </c>
      <c r="H24" s="1"/>
    </row>
    <row r="25" spans="1:8" ht="12.75">
      <c r="A25" s="1128" t="s">
        <v>290</v>
      </c>
      <c r="B25" s="1129"/>
      <c r="C25" s="1130"/>
      <c r="D25" s="149">
        <v>125500</v>
      </c>
      <c r="E25" s="150">
        <v>128000</v>
      </c>
      <c r="F25" s="150">
        <v>137500</v>
      </c>
      <c r="G25" s="151">
        <v>152000</v>
      </c>
      <c r="H25" s="1"/>
    </row>
    <row r="26" spans="1:8" ht="12.75">
      <c r="A26" s="1128" t="s">
        <v>291</v>
      </c>
      <c r="B26" s="1129"/>
      <c r="C26" s="1130"/>
      <c r="D26" s="152">
        <v>22345</v>
      </c>
      <c r="E26" s="153">
        <v>23115</v>
      </c>
      <c r="F26" s="153">
        <v>25300</v>
      </c>
      <c r="G26" s="154">
        <v>28500</v>
      </c>
      <c r="H26" s="1"/>
    </row>
    <row r="27" spans="1:8" ht="13.5" thickBot="1">
      <c r="A27" s="1113" t="s">
        <v>292</v>
      </c>
      <c r="B27" s="1114"/>
      <c r="C27" s="1115"/>
      <c r="D27" s="155">
        <v>22500</v>
      </c>
      <c r="E27" s="156">
        <v>25000</v>
      </c>
      <c r="F27" s="156">
        <v>28500</v>
      </c>
      <c r="G27" s="157">
        <v>35000</v>
      </c>
      <c r="H27" s="1"/>
    </row>
    <row r="28" spans="1:8" ht="12.75">
      <c r="A28" s="1116" t="s">
        <v>293</v>
      </c>
      <c r="B28" s="1117"/>
      <c r="C28" s="1118"/>
      <c r="D28" s="146">
        <f>D27-D26</f>
        <v>155</v>
      </c>
      <c r="E28" s="147">
        <f>E27-E26</f>
        <v>1885</v>
      </c>
      <c r="F28" s="147">
        <f>F27-F26</f>
        <v>3200</v>
      </c>
      <c r="G28" s="148">
        <f>G27-G26</f>
        <v>6500</v>
      </c>
      <c r="H28" s="1"/>
    </row>
    <row r="29" spans="1:8" ht="12.75">
      <c r="A29" s="1120" t="s">
        <v>275</v>
      </c>
      <c r="B29" s="1121"/>
      <c r="C29" s="1121"/>
      <c r="D29" s="1122"/>
      <c r="E29" s="158">
        <f>E27/D27</f>
        <v>1.1111111111111112</v>
      </c>
      <c r="F29" s="158">
        <f>F27/E27</f>
        <v>1.14</v>
      </c>
      <c r="G29" s="159">
        <f>G27/F27</f>
        <v>1.2280701754385965</v>
      </c>
      <c r="H29" s="1"/>
    </row>
    <row r="30" spans="1:8" ht="13.5" thickBot="1">
      <c r="A30" s="1123" t="s">
        <v>276</v>
      </c>
      <c r="B30" s="1124"/>
      <c r="C30" s="1124"/>
      <c r="D30" s="1125"/>
      <c r="E30" s="160">
        <f>E27/E25</f>
        <v>0.1953125</v>
      </c>
      <c r="F30" s="160">
        <f>F27/F25</f>
        <v>0.20727272727272728</v>
      </c>
      <c r="G30" s="161">
        <f>G27/G25</f>
        <v>0.23026315789473684</v>
      </c>
      <c r="H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thickBot="1">
      <c r="A32" s="440" t="s">
        <v>277</v>
      </c>
      <c r="B32" s="1119"/>
      <c r="C32" s="1119"/>
      <c r="D32" s="1119"/>
      <c r="E32" s="1119"/>
      <c r="F32" s="1119"/>
      <c r="G32" s="1119"/>
      <c r="H32" s="1"/>
      <c r="I32" s="1"/>
      <c r="J32" s="1"/>
      <c r="K32" s="1"/>
      <c r="L32" s="1"/>
      <c r="M32" s="1"/>
      <c r="N32" s="1"/>
    </row>
    <row r="33" spans="1:14" ht="12.75">
      <c r="A33" s="1131" t="s">
        <v>296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3"/>
    </row>
    <row r="34" spans="1:14" ht="12.75">
      <c r="A34" s="1134"/>
      <c r="B34" s="1135"/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6"/>
    </row>
    <row r="35" spans="1:14" ht="13.5" thickBot="1">
      <c r="A35" s="1137"/>
      <c r="B35" s="1138"/>
      <c r="C35" s="1138"/>
      <c r="D35" s="1138"/>
      <c r="E35" s="1138"/>
      <c r="F35" s="1138"/>
      <c r="G35" s="1138"/>
      <c r="H35" s="1138"/>
      <c r="I35" s="1138"/>
      <c r="J35" s="1138"/>
      <c r="K35" s="1138"/>
      <c r="L35" s="1138"/>
      <c r="M35" s="1138"/>
      <c r="N35" s="1139"/>
    </row>
    <row r="36" spans="1:14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</sheetData>
  <sheetProtection/>
  <mergeCells count="28">
    <mergeCell ref="A1:N1"/>
    <mergeCell ref="A4:C4"/>
    <mergeCell ref="I18:N21"/>
    <mergeCell ref="A18:G21"/>
    <mergeCell ref="I17:N17"/>
    <mergeCell ref="A3:G3"/>
    <mergeCell ref="A12:D12"/>
    <mergeCell ref="A9:C9"/>
    <mergeCell ref="A11:C11"/>
    <mergeCell ref="A33:N35"/>
    <mergeCell ref="A5:C5"/>
    <mergeCell ref="A7:C7"/>
    <mergeCell ref="A17:G17"/>
    <mergeCell ref="A13:C13"/>
    <mergeCell ref="A14:C14"/>
    <mergeCell ref="A15:C15"/>
    <mergeCell ref="A6:D6"/>
    <mergeCell ref="A8:D8"/>
    <mergeCell ref="A10:D10"/>
    <mergeCell ref="A27:C27"/>
    <mergeCell ref="A28:C28"/>
    <mergeCell ref="A32:G32"/>
    <mergeCell ref="A29:D29"/>
    <mergeCell ref="A30:D30"/>
    <mergeCell ref="A23:G23"/>
    <mergeCell ref="A24:C24"/>
    <mergeCell ref="A25:C25"/>
    <mergeCell ref="A26:C26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5.421875" style="0" customWidth="1"/>
    <col min="3" max="3" width="14.00390625" style="0" customWidth="1"/>
    <col min="4" max="4" width="18.421875" style="0" customWidth="1"/>
    <col min="5" max="5" width="18.7109375" style="0" customWidth="1"/>
    <col min="9" max="9" width="16.7109375" style="0" customWidth="1"/>
  </cols>
  <sheetData>
    <row r="1" spans="1:15" ht="19.5">
      <c r="A1" s="526" t="s">
        <v>603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Bot="1">
      <c r="A3" s="440" t="s">
        <v>522</v>
      </c>
      <c r="B3" s="440"/>
      <c r="C3" s="440"/>
      <c r="D3" s="440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9" ht="12.75">
      <c r="A4" s="352" t="s">
        <v>297</v>
      </c>
      <c r="B4" s="353" t="s">
        <v>523</v>
      </c>
      <c r="C4" s="353" t="s">
        <v>524</v>
      </c>
      <c r="D4" s="353" t="s">
        <v>525</v>
      </c>
      <c r="E4" s="353" t="s">
        <v>132</v>
      </c>
      <c r="F4" s="353" t="s">
        <v>535</v>
      </c>
      <c r="G4" s="353" t="s">
        <v>526</v>
      </c>
      <c r="H4" s="353" t="s">
        <v>599</v>
      </c>
      <c r="I4" s="354" t="s">
        <v>527</v>
      </c>
    </row>
    <row r="5" spans="1:9" ht="146.25">
      <c r="A5" s="522">
        <v>1</v>
      </c>
      <c r="B5" s="524" t="s">
        <v>529</v>
      </c>
      <c r="C5" s="524" t="s">
        <v>528</v>
      </c>
      <c r="D5" s="357" t="s">
        <v>530</v>
      </c>
      <c r="E5" s="357" t="s">
        <v>531</v>
      </c>
      <c r="F5" s="358" t="s">
        <v>541</v>
      </c>
      <c r="G5" s="359">
        <v>38398</v>
      </c>
      <c r="H5" s="360">
        <v>250</v>
      </c>
      <c r="I5" s="361" t="s">
        <v>532</v>
      </c>
    </row>
    <row r="6" spans="1:9" ht="12.75">
      <c r="A6" s="522"/>
      <c r="B6" s="524"/>
      <c r="C6" s="524"/>
      <c r="D6" s="528" t="s">
        <v>533</v>
      </c>
      <c r="E6" s="528" t="s">
        <v>540</v>
      </c>
      <c r="F6" s="529" t="s">
        <v>542</v>
      </c>
      <c r="G6" s="530">
        <v>38367</v>
      </c>
      <c r="H6" s="532">
        <v>300</v>
      </c>
      <c r="I6" s="521" t="s">
        <v>547</v>
      </c>
    </row>
    <row r="7" spans="1:9" ht="12.75">
      <c r="A7" s="522"/>
      <c r="B7" s="524"/>
      <c r="C7" s="524"/>
      <c r="D7" s="528"/>
      <c r="E7" s="528"/>
      <c r="F7" s="529"/>
      <c r="G7" s="531"/>
      <c r="H7" s="532"/>
      <c r="I7" s="521"/>
    </row>
    <row r="8" spans="1:9" ht="90">
      <c r="A8" s="355">
        <v>2</v>
      </c>
      <c r="B8" s="356" t="s">
        <v>536</v>
      </c>
      <c r="C8" s="362" t="s">
        <v>534</v>
      </c>
      <c r="D8" s="357" t="s">
        <v>552</v>
      </c>
      <c r="E8" s="357" t="s">
        <v>138</v>
      </c>
      <c r="F8" s="358" t="s">
        <v>543</v>
      </c>
      <c r="G8" s="359">
        <v>38353</v>
      </c>
      <c r="H8" s="360">
        <v>365</v>
      </c>
      <c r="I8" s="361" t="s">
        <v>548</v>
      </c>
    </row>
    <row r="9" spans="1:9" ht="101.25">
      <c r="A9" s="522">
        <v>3</v>
      </c>
      <c r="B9" s="524" t="s">
        <v>538</v>
      </c>
      <c r="C9" s="524" t="s">
        <v>539</v>
      </c>
      <c r="D9" s="357" t="s">
        <v>544</v>
      </c>
      <c r="E9" s="357" t="s">
        <v>140</v>
      </c>
      <c r="F9" s="358" t="s">
        <v>545</v>
      </c>
      <c r="G9" s="359">
        <v>38384</v>
      </c>
      <c r="H9" s="360">
        <v>250</v>
      </c>
      <c r="I9" s="361" t="s">
        <v>550</v>
      </c>
    </row>
    <row r="10" spans="1:9" ht="79.5" thickBot="1">
      <c r="A10" s="523"/>
      <c r="B10" s="525"/>
      <c r="C10" s="525"/>
      <c r="D10" s="363" t="s">
        <v>537</v>
      </c>
      <c r="E10" s="363" t="s">
        <v>142</v>
      </c>
      <c r="F10" s="364" t="s">
        <v>546</v>
      </c>
      <c r="G10" s="365">
        <v>38426</v>
      </c>
      <c r="H10" s="366">
        <v>200</v>
      </c>
      <c r="I10" s="367" t="s">
        <v>551</v>
      </c>
    </row>
    <row r="11" spans="1:9" ht="12.75">
      <c r="A11" s="368"/>
      <c r="B11" s="368"/>
      <c r="C11" s="368"/>
      <c r="D11" s="368"/>
      <c r="E11" s="368"/>
      <c r="F11" s="368"/>
      <c r="G11" s="368"/>
      <c r="H11" s="368"/>
      <c r="I11" s="368"/>
    </row>
    <row r="12" spans="1:9" ht="12.75">
      <c r="A12" s="368"/>
      <c r="B12" s="368"/>
      <c r="C12" s="368"/>
      <c r="D12" s="368"/>
      <c r="E12" s="368"/>
      <c r="F12" s="368"/>
      <c r="G12" s="368"/>
      <c r="H12" s="368"/>
      <c r="I12" s="368"/>
    </row>
    <row r="13" spans="1:9" ht="12.75">
      <c r="A13" s="368"/>
      <c r="B13" s="368"/>
      <c r="C13" s="368"/>
      <c r="D13" s="368"/>
      <c r="E13" s="368"/>
      <c r="F13" s="368"/>
      <c r="G13" s="368"/>
      <c r="H13" s="368"/>
      <c r="I13" s="368"/>
    </row>
    <row r="14" spans="1:9" ht="14.25" thickBot="1">
      <c r="A14" s="440" t="s">
        <v>549</v>
      </c>
      <c r="B14" s="440"/>
      <c r="C14" s="440"/>
      <c r="D14" s="440"/>
      <c r="E14" s="368"/>
      <c r="F14" s="516" t="s">
        <v>600</v>
      </c>
      <c r="G14" s="516"/>
      <c r="H14" s="516"/>
      <c r="I14" s="368"/>
    </row>
    <row r="15" spans="1:9" ht="12.75">
      <c r="A15" s="368"/>
      <c r="B15" s="368"/>
      <c r="C15" s="368"/>
      <c r="D15" s="368"/>
      <c r="E15" s="368"/>
      <c r="F15" s="517" t="s">
        <v>97</v>
      </c>
      <c r="G15" s="518"/>
      <c r="H15" s="519" t="s">
        <v>558</v>
      </c>
      <c r="I15" s="520"/>
    </row>
    <row r="16" spans="1:9" ht="12.75">
      <c r="A16" s="368"/>
      <c r="B16" s="368"/>
      <c r="C16" s="368"/>
      <c r="D16" s="368"/>
      <c r="E16" s="368"/>
      <c r="F16" s="513" t="s">
        <v>553</v>
      </c>
      <c r="G16" s="514"/>
      <c r="H16" s="514"/>
      <c r="I16" s="515"/>
    </row>
    <row r="17" spans="1:9" ht="12.75">
      <c r="A17" s="368"/>
      <c r="B17" s="368"/>
      <c r="C17" s="368"/>
      <c r="D17" s="368"/>
      <c r="E17" s="368"/>
      <c r="F17" s="507" t="s">
        <v>554</v>
      </c>
      <c r="G17" s="508"/>
      <c r="H17" s="509">
        <v>125500</v>
      </c>
      <c r="I17" s="510"/>
    </row>
    <row r="18" spans="1:9" ht="12.75">
      <c r="A18" s="368"/>
      <c r="B18" s="368"/>
      <c r="C18" s="368"/>
      <c r="D18" s="368"/>
      <c r="E18" s="368"/>
      <c r="F18" s="507" t="s">
        <v>555</v>
      </c>
      <c r="G18" s="508"/>
      <c r="H18" s="509">
        <v>128000</v>
      </c>
      <c r="I18" s="510"/>
    </row>
    <row r="19" spans="1:9" ht="12.75">
      <c r="A19" s="368"/>
      <c r="B19" s="368"/>
      <c r="C19" s="368"/>
      <c r="D19" s="368"/>
      <c r="E19" s="368"/>
      <c r="F19" s="507" t="s">
        <v>556</v>
      </c>
      <c r="G19" s="508"/>
      <c r="H19" s="509">
        <v>1350000</v>
      </c>
      <c r="I19" s="510"/>
    </row>
    <row r="20" spans="1:9" ht="12.75">
      <c r="A20" s="368"/>
      <c r="B20" s="368"/>
      <c r="C20" s="368"/>
      <c r="D20" s="368"/>
      <c r="E20" s="368"/>
      <c r="F20" s="507" t="s">
        <v>557</v>
      </c>
      <c r="G20" s="508"/>
      <c r="H20" s="509">
        <v>1400000</v>
      </c>
      <c r="I20" s="510"/>
    </row>
    <row r="21" spans="1:9" ht="12.75">
      <c r="A21" s="368"/>
      <c r="B21" s="368"/>
      <c r="C21" s="368"/>
      <c r="D21" s="368"/>
      <c r="E21" s="368"/>
      <c r="F21" s="507" t="s">
        <v>559</v>
      </c>
      <c r="G21" s="508"/>
      <c r="H21" s="509">
        <v>38000</v>
      </c>
      <c r="I21" s="510"/>
    </row>
    <row r="22" spans="1:9" ht="12.75">
      <c r="A22" s="1"/>
      <c r="B22" s="1"/>
      <c r="C22" s="1"/>
      <c r="D22" s="1"/>
      <c r="E22" s="1"/>
      <c r="F22" s="425" t="s">
        <v>560</v>
      </c>
      <c r="G22" s="511"/>
      <c r="H22" s="512">
        <v>250</v>
      </c>
      <c r="I22" s="506"/>
    </row>
    <row r="23" spans="1:9" ht="14.25" thickBot="1">
      <c r="A23" s="166" t="s">
        <v>581</v>
      </c>
      <c r="B23" s="166"/>
      <c r="C23" s="166"/>
      <c r="D23" s="1"/>
      <c r="E23" s="1"/>
      <c r="F23" s="467" t="s">
        <v>561</v>
      </c>
      <c r="G23" s="499"/>
      <c r="H23" s="500">
        <v>45000</v>
      </c>
      <c r="I23" s="501"/>
    </row>
    <row r="24" spans="1:9" ht="13.5" thickBot="1">
      <c r="A24" s="502" t="s">
        <v>91</v>
      </c>
      <c r="B24" s="503"/>
      <c r="C24" s="504"/>
      <c r="D24" s="369" t="s">
        <v>588</v>
      </c>
      <c r="E24" s="1"/>
      <c r="F24" s="469" t="s">
        <v>562</v>
      </c>
      <c r="G24" s="470"/>
      <c r="H24" s="505">
        <v>375000</v>
      </c>
      <c r="I24" s="506"/>
    </row>
    <row r="25" spans="1:9" ht="13.5" thickBot="1">
      <c r="A25" s="490" t="s">
        <v>586</v>
      </c>
      <c r="B25" s="491"/>
      <c r="C25" s="491"/>
      <c r="D25" s="492"/>
      <c r="E25" s="1"/>
      <c r="F25" s="493" t="s">
        <v>563</v>
      </c>
      <c r="G25" s="494"/>
      <c r="H25" s="494"/>
      <c r="I25" s="495"/>
    </row>
    <row r="26" spans="1:9" ht="12.75">
      <c r="A26" s="496" t="s">
        <v>601</v>
      </c>
      <c r="B26" s="497"/>
      <c r="C26" s="498"/>
      <c r="D26" s="370">
        <f>H21/H18</f>
        <v>0.296875</v>
      </c>
      <c r="E26" s="1"/>
      <c r="F26" s="469" t="s">
        <v>564</v>
      </c>
      <c r="G26" s="470"/>
      <c r="H26" s="479">
        <v>22345</v>
      </c>
      <c r="I26" s="472"/>
    </row>
    <row r="27" spans="1:9" ht="12.75">
      <c r="A27" s="467" t="s">
        <v>200</v>
      </c>
      <c r="B27" s="468"/>
      <c r="C27" s="468"/>
      <c r="D27" s="371">
        <f>H18/H17</f>
        <v>1.0199203187250996</v>
      </c>
      <c r="E27" s="1"/>
      <c r="F27" s="469" t="s">
        <v>565</v>
      </c>
      <c r="G27" s="470"/>
      <c r="H27" s="479">
        <v>23115</v>
      </c>
      <c r="I27" s="472"/>
    </row>
    <row r="28" spans="1:9" ht="12.75">
      <c r="A28" s="467" t="s">
        <v>268</v>
      </c>
      <c r="B28" s="468"/>
      <c r="C28" s="468"/>
      <c r="D28" s="371">
        <f>H27/H26</f>
        <v>1.0344596106511523</v>
      </c>
      <c r="E28" s="1"/>
      <c r="F28" s="469" t="s">
        <v>566</v>
      </c>
      <c r="G28" s="470"/>
      <c r="H28" s="479">
        <v>275150</v>
      </c>
      <c r="I28" s="472"/>
    </row>
    <row r="29" spans="1:9" ht="12.75">
      <c r="A29" s="467" t="s">
        <v>582</v>
      </c>
      <c r="B29" s="468"/>
      <c r="C29" s="468"/>
      <c r="D29" s="371">
        <f>H29/H28</f>
        <v>1.0303470834090496</v>
      </c>
      <c r="E29" s="1"/>
      <c r="F29" s="469" t="s">
        <v>567</v>
      </c>
      <c r="G29" s="470"/>
      <c r="H29" s="479">
        <v>283500</v>
      </c>
      <c r="I29" s="472"/>
    </row>
    <row r="30" spans="1:9" ht="12.75">
      <c r="A30" s="467" t="s">
        <v>112</v>
      </c>
      <c r="B30" s="468"/>
      <c r="C30" s="468"/>
      <c r="D30" s="371">
        <f>H29/H18</f>
        <v>2.21484375</v>
      </c>
      <c r="E30" s="1"/>
      <c r="F30" s="469" t="s">
        <v>568</v>
      </c>
      <c r="G30" s="470"/>
      <c r="H30" s="479">
        <v>2500</v>
      </c>
      <c r="I30" s="472"/>
    </row>
    <row r="31" spans="1:9" ht="12.75">
      <c r="A31" s="467" t="s">
        <v>583</v>
      </c>
      <c r="B31" s="468"/>
      <c r="C31" s="468"/>
      <c r="D31" s="371">
        <f>H27/H23</f>
        <v>0.5136666666666667</v>
      </c>
      <c r="E31" s="1"/>
      <c r="F31" s="469" t="s">
        <v>571</v>
      </c>
      <c r="G31" s="470"/>
      <c r="H31" s="479">
        <v>8500000</v>
      </c>
      <c r="I31" s="472"/>
    </row>
    <row r="32" spans="1:9" ht="12.75">
      <c r="A32" s="467" t="s">
        <v>602</v>
      </c>
      <c r="B32" s="468"/>
      <c r="C32" s="468"/>
      <c r="D32" s="372">
        <f>H27/H29</f>
        <v>0.08153439153439153</v>
      </c>
      <c r="E32" s="1"/>
      <c r="F32" s="469" t="s">
        <v>572</v>
      </c>
      <c r="G32" s="470"/>
      <c r="H32" s="479">
        <v>250000</v>
      </c>
      <c r="I32" s="472"/>
    </row>
    <row r="33" spans="1:9" ht="12.75">
      <c r="A33" s="467" t="s">
        <v>584</v>
      </c>
      <c r="B33" s="468"/>
      <c r="C33" s="468"/>
      <c r="D33" s="373">
        <f>(H23/H24)/D32</f>
        <v>1.471771576898118</v>
      </c>
      <c r="E33" s="1"/>
      <c r="F33" s="469" t="s">
        <v>570</v>
      </c>
      <c r="G33" s="470"/>
      <c r="H33" s="479">
        <v>35000</v>
      </c>
      <c r="I33" s="472"/>
    </row>
    <row r="34" spans="1:9" ht="12.75">
      <c r="A34" s="467" t="s">
        <v>585</v>
      </c>
      <c r="B34" s="468"/>
      <c r="C34" s="468"/>
      <c r="D34" s="371">
        <f>H30/H21</f>
        <v>0.06578947368421052</v>
      </c>
      <c r="E34" s="1"/>
      <c r="F34" s="469" t="s">
        <v>569</v>
      </c>
      <c r="G34" s="470"/>
      <c r="H34" s="471">
        <v>65</v>
      </c>
      <c r="I34" s="472"/>
    </row>
    <row r="35" spans="1:9" ht="12.75">
      <c r="A35" s="488" t="s">
        <v>589</v>
      </c>
      <c r="B35" s="489"/>
      <c r="C35" s="489"/>
      <c r="D35" s="374">
        <f>H30/H27</f>
        <v>0.1081548777849881</v>
      </c>
      <c r="E35" s="1"/>
      <c r="F35" s="469" t="s">
        <v>573</v>
      </c>
      <c r="G35" s="470"/>
      <c r="H35" s="479">
        <v>2500</v>
      </c>
      <c r="I35" s="472"/>
    </row>
    <row r="36" spans="1:9" ht="12.75">
      <c r="A36" s="467" t="s">
        <v>591</v>
      </c>
      <c r="B36" s="468"/>
      <c r="C36" s="468"/>
      <c r="D36" s="375">
        <f>(H30/H31)</f>
        <v>0.0002941176470588235</v>
      </c>
      <c r="E36" s="1"/>
      <c r="F36" s="469" t="s">
        <v>574</v>
      </c>
      <c r="G36" s="470"/>
      <c r="H36" s="479">
        <v>7500</v>
      </c>
      <c r="I36" s="472"/>
    </row>
    <row r="37" spans="1:9" ht="13.5" thickBot="1">
      <c r="A37" s="480" t="s">
        <v>590</v>
      </c>
      <c r="B37" s="481"/>
      <c r="C37" s="481"/>
      <c r="D37" s="376">
        <f>H30/H37</f>
        <v>0.1</v>
      </c>
      <c r="E37" s="1"/>
      <c r="F37" s="469" t="s">
        <v>575</v>
      </c>
      <c r="G37" s="470"/>
      <c r="H37" s="479">
        <v>25000</v>
      </c>
      <c r="I37" s="472"/>
    </row>
    <row r="38" spans="1:9" ht="13.5" thickBot="1">
      <c r="A38" s="482" t="s">
        <v>587</v>
      </c>
      <c r="B38" s="483"/>
      <c r="C38" s="483"/>
      <c r="D38" s="484"/>
      <c r="E38" s="1"/>
      <c r="F38" s="485" t="s">
        <v>576</v>
      </c>
      <c r="G38" s="486"/>
      <c r="H38" s="486"/>
      <c r="I38" s="487"/>
    </row>
    <row r="39" spans="1:9" ht="12.75">
      <c r="A39" s="477" t="s">
        <v>592</v>
      </c>
      <c r="B39" s="478"/>
      <c r="C39" s="478"/>
      <c r="D39" s="377">
        <f>H32/H31</f>
        <v>0.029411764705882353</v>
      </c>
      <c r="E39" s="1"/>
      <c r="F39" s="469" t="s">
        <v>577</v>
      </c>
      <c r="G39" s="470"/>
      <c r="H39" s="479">
        <v>1500</v>
      </c>
      <c r="I39" s="472"/>
    </row>
    <row r="40" spans="1:9" ht="12.75">
      <c r="A40" s="467" t="s">
        <v>593</v>
      </c>
      <c r="B40" s="468"/>
      <c r="C40" s="468"/>
      <c r="D40" s="378">
        <f>H33/H32</f>
        <v>0.14</v>
      </c>
      <c r="E40" s="1"/>
      <c r="F40" s="469" t="s">
        <v>578</v>
      </c>
      <c r="G40" s="470"/>
      <c r="H40" s="471">
        <v>450</v>
      </c>
      <c r="I40" s="472"/>
    </row>
    <row r="41" spans="1:9" ht="12.75">
      <c r="A41" s="467" t="s">
        <v>594</v>
      </c>
      <c r="B41" s="468"/>
      <c r="C41" s="468"/>
      <c r="D41" s="378">
        <f>H34/H22</f>
        <v>0.26</v>
      </c>
      <c r="E41" s="1"/>
      <c r="F41" s="469" t="s">
        <v>579</v>
      </c>
      <c r="G41" s="470"/>
      <c r="H41" s="471">
        <v>700</v>
      </c>
      <c r="I41" s="472"/>
    </row>
    <row r="42" spans="1:9" ht="13.5" thickBot="1">
      <c r="A42" s="467" t="s">
        <v>595</v>
      </c>
      <c r="B42" s="468"/>
      <c r="C42" s="468"/>
      <c r="D42" s="378">
        <f>H40/H39</f>
        <v>0.3</v>
      </c>
      <c r="E42" s="1"/>
      <c r="F42" s="473" t="s">
        <v>580</v>
      </c>
      <c r="G42" s="474"/>
      <c r="H42" s="475">
        <v>300</v>
      </c>
      <c r="I42" s="476"/>
    </row>
    <row r="43" spans="1:9" ht="12.75">
      <c r="A43" s="467" t="s">
        <v>596</v>
      </c>
      <c r="B43" s="468"/>
      <c r="C43" s="468"/>
      <c r="D43" s="378">
        <f>H41/H39</f>
        <v>0.4666666666666667</v>
      </c>
      <c r="E43" s="1"/>
      <c r="F43" s="463"/>
      <c r="G43" s="463"/>
      <c r="H43" s="464"/>
      <c r="I43" s="464"/>
    </row>
    <row r="44" spans="1:9" ht="12.75">
      <c r="A44" s="467" t="s">
        <v>597</v>
      </c>
      <c r="B44" s="468"/>
      <c r="C44" s="468"/>
      <c r="D44" s="378">
        <f>H42/H39</f>
        <v>0.2</v>
      </c>
      <c r="E44" s="1"/>
      <c r="F44" s="463"/>
      <c r="G44" s="463"/>
      <c r="H44" s="464"/>
      <c r="I44" s="464"/>
    </row>
    <row r="45" spans="1:9" ht="13.5" thickBot="1">
      <c r="A45" s="461" t="s">
        <v>598</v>
      </c>
      <c r="B45" s="462"/>
      <c r="C45" s="462"/>
      <c r="D45" s="379">
        <f>H36/H37</f>
        <v>0.3</v>
      </c>
      <c r="E45" s="1"/>
      <c r="F45" s="463"/>
      <c r="G45" s="463"/>
      <c r="H45" s="464"/>
      <c r="I45" s="464"/>
    </row>
    <row r="46" spans="1:9" ht="12.75">
      <c r="A46" s="110"/>
      <c r="B46" s="110"/>
      <c r="C46" s="110"/>
      <c r="D46" s="110"/>
      <c r="E46" s="110"/>
      <c r="F46" s="465"/>
      <c r="G46" s="465"/>
      <c r="H46" s="466"/>
      <c r="I46" s="466"/>
    </row>
  </sheetData>
  <sheetProtection/>
  <mergeCells count="99">
    <mergeCell ref="E6:E7"/>
    <mergeCell ref="F6:F7"/>
    <mergeCell ref="G6:G7"/>
    <mergeCell ref="H6:H7"/>
    <mergeCell ref="I6:I7"/>
    <mergeCell ref="A9:A10"/>
    <mergeCell ref="B9:B10"/>
    <mergeCell ref="C9:C10"/>
    <mergeCell ref="A1:O1"/>
    <mergeCell ref="A3:D3"/>
    <mergeCell ref="A5:A7"/>
    <mergeCell ref="B5:B7"/>
    <mergeCell ref="C5:C7"/>
    <mergeCell ref="D6:D7"/>
    <mergeCell ref="F16:I16"/>
    <mergeCell ref="F17:G17"/>
    <mergeCell ref="H17:I17"/>
    <mergeCell ref="F18:G18"/>
    <mergeCell ref="H18:I18"/>
    <mergeCell ref="A14:D14"/>
    <mergeCell ref="F14:H14"/>
    <mergeCell ref="F15:G15"/>
    <mergeCell ref="H15:I15"/>
    <mergeCell ref="F21:G21"/>
    <mergeCell ref="H21:I21"/>
    <mergeCell ref="F22:G22"/>
    <mergeCell ref="H22:I22"/>
    <mergeCell ref="F19:G19"/>
    <mergeCell ref="H19:I19"/>
    <mergeCell ref="F20:G20"/>
    <mergeCell ref="H20:I20"/>
    <mergeCell ref="A25:D25"/>
    <mergeCell ref="F25:I25"/>
    <mergeCell ref="A26:C26"/>
    <mergeCell ref="F26:G26"/>
    <mergeCell ref="H26:I26"/>
    <mergeCell ref="F23:G23"/>
    <mergeCell ref="H23:I23"/>
    <mergeCell ref="A24:C24"/>
    <mergeCell ref="F24:G24"/>
    <mergeCell ref="H24:I24"/>
    <mergeCell ref="A27:C27"/>
    <mergeCell ref="F27:G27"/>
    <mergeCell ref="H27:I27"/>
    <mergeCell ref="A28:C28"/>
    <mergeCell ref="F28:G28"/>
    <mergeCell ref="H28:I28"/>
    <mergeCell ref="A29:C29"/>
    <mergeCell ref="F29:G29"/>
    <mergeCell ref="H29:I29"/>
    <mergeCell ref="A30:C30"/>
    <mergeCell ref="F30:G30"/>
    <mergeCell ref="H30:I30"/>
    <mergeCell ref="A31:C31"/>
    <mergeCell ref="F31:G31"/>
    <mergeCell ref="H31:I31"/>
    <mergeCell ref="A32:C32"/>
    <mergeCell ref="F32:G32"/>
    <mergeCell ref="H32:I32"/>
    <mergeCell ref="H36:I36"/>
    <mergeCell ref="A33:C33"/>
    <mergeCell ref="F33:G33"/>
    <mergeCell ref="H33:I33"/>
    <mergeCell ref="A34:C34"/>
    <mergeCell ref="F34:G34"/>
    <mergeCell ref="H34:I34"/>
    <mergeCell ref="A37:C37"/>
    <mergeCell ref="F37:G37"/>
    <mergeCell ref="H37:I37"/>
    <mergeCell ref="A38:D38"/>
    <mergeCell ref="F38:I38"/>
    <mergeCell ref="A35:C35"/>
    <mergeCell ref="F35:G35"/>
    <mergeCell ref="H35:I35"/>
    <mergeCell ref="A36:C36"/>
    <mergeCell ref="F36:G36"/>
    <mergeCell ref="A39:C39"/>
    <mergeCell ref="F39:G39"/>
    <mergeCell ref="H39:I39"/>
    <mergeCell ref="A40:C40"/>
    <mergeCell ref="F40:G40"/>
    <mergeCell ref="H40:I40"/>
    <mergeCell ref="H44:I44"/>
    <mergeCell ref="A41:C41"/>
    <mergeCell ref="F41:G41"/>
    <mergeCell ref="H41:I41"/>
    <mergeCell ref="A42:C42"/>
    <mergeCell ref="F42:G42"/>
    <mergeCell ref="H42:I42"/>
    <mergeCell ref="A45:C45"/>
    <mergeCell ref="F45:G45"/>
    <mergeCell ref="H45:I45"/>
    <mergeCell ref="F46:G46"/>
    <mergeCell ref="H46:I46"/>
    <mergeCell ref="A43:C43"/>
    <mergeCell ref="F43:G43"/>
    <mergeCell ref="H43:I43"/>
    <mergeCell ref="A44:C44"/>
    <mergeCell ref="F44:G4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O20" sqref="O20"/>
    </sheetView>
  </sheetViews>
  <sheetFormatPr defaultColWidth="9.140625" defaultRowHeight="12.75"/>
  <sheetData>
    <row r="1" spans="1:14" ht="19.5">
      <c r="A1" s="649" t="s">
        <v>521</v>
      </c>
      <c r="B1" s="649"/>
      <c r="C1" s="649"/>
      <c r="D1" s="649"/>
      <c r="E1" s="649"/>
      <c r="F1" s="649"/>
      <c r="G1" s="649"/>
      <c r="H1" s="650" t="s">
        <v>343</v>
      </c>
      <c r="I1" s="650"/>
      <c r="J1" s="229"/>
      <c r="K1" s="164"/>
      <c r="L1" s="1"/>
      <c r="M1" s="1"/>
      <c r="N1" s="1"/>
    </row>
    <row r="2" spans="1:14" ht="19.5">
      <c r="A2" s="164"/>
      <c r="B2" s="230"/>
      <c r="C2" s="230"/>
      <c r="D2" s="230"/>
      <c r="E2" s="230"/>
      <c r="F2" s="230"/>
      <c r="G2" s="230"/>
      <c r="H2" s="229"/>
      <c r="I2" s="229"/>
      <c r="J2" s="229"/>
      <c r="K2" s="164"/>
      <c r="L2" s="1"/>
      <c r="M2" s="1"/>
      <c r="N2" s="1"/>
    </row>
    <row r="3" spans="1:14" ht="15.75" thickBot="1">
      <c r="A3" s="651" t="s">
        <v>493</v>
      </c>
      <c r="B3" s="651"/>
      <c r="C3" s="651"/>
      <c r="D3" s="651"/>
      <c r="E3" s="651"/>
      <c r="F3" s="651"/>
      <c r="G3" s="651"/>
      <c r="H3" s="229"/>
      <c r="I3" s="229"/>
      <c r="J3" s="229"/>
      <c r="K3" s="164"/>
      <c r="L3" s="1"/>
      <c r="M3" s="1"/>
      <c r="N3" s="1"/>
    </row>
    <row r="4" spans="1:14" ht="12.75">
      <c r="A4" s="638" t="s">
        <v>495</v>
      </c>
      <c r="B4" s="652"/>
      <c r="C4" s="630" t="s">
        <v>502</v>
      </c>
      <c r="D4" s="631"/>
      <c r="E4" s="631"/>
      <c r="F4" s="631"/>
      <c r="G4" s="632"/>
      <c r="H4" s="625" t="s">
        <v>498</v>
      </c>
      <c r="I4" s="626"/>
      <c r="J4" s="630" t="s">
        <v>514</v>
      </c>
      <c r="K4" s="631"/>
      <c r="L4" s="631"/>
      <c r="M4" s="631"/>
      <c r="N4" s="632"/>
    </row>
    <row r="5" spans="1:14" ht="13.5" thickBot="1">
      <c r="A5" s="636" t="s">
        <v>494</v>
      </c>
      <c r="B5" s="637"/>
      <c r="C5" s="633"/>
      <c r="D5" s="634"/>
      <c r="E5" s="634"/>
      <c r="F5" s="634"/>
      <c r="G5" s="635"/>
      <c r="H5" s="627" t="s">
        <v>499</v>
      </c>
      <c r="I5" s="629"/>
      <c r="J5" s="633"/>
      <c r="K5" s="634"/>
      <c r="L5" s="634"/>
      <c r="M5" s="634"/>
      <c r="N5" s="635"/>
    </row>
    <row r="6" spans="1:14" ht="12.75">
      <c r="A6" s="638" t="s">
        <v>495</v>
      </c>
      <c r="B6" s="618"/>
      <c r="C6" s="630" t="s">
        <v>512</v>
      </c>
      <c r="D6" s="639"/>
      <c r="E6" s="639"/>
      <c r="F6" s="639"/>
      <c r="G6" s="640"/>
      <c r="H6" s="625" t="s">
        <v>500</v>
      </c>
      <c r="I6" s="626"/>
      <c r="J6" s="630" t="s">
        <v>515</v>
      </c>
      <c r="K6" s="644"/>
      <c r="L6" s="644"/>
      <c r="M6" s="644"/>
      <c r="N6" s="645"/>
    </row>
    <row r="7" spans="1:14" ht="13.5" thickBot="1">
      <c r="A7" s="636" t="s">
        <v>496</v>
      </c>
      <c r="B7" s="637"/>
      <c r="C7" s="641"/>
      <c r="D7" s="642"/>
      <c r="E7" s="642"/>
      <c r="F7" s="642"/>
      <c r="G7" s="643"/>
      <c r="H7" s="627" t="s">
        <v>497</v>
      </c>
      <c r="I7" s="629"/>
      <c r="J7" s="646"/>
      <c r="K7" s="647"/>
      <c r="L7" s="647"/>
      <c r="M7" s="647"/>
      <c r="N7" s="648"/>
    </row>
    <row r="8" spans="1:14" ht="12.75">
      <c r="A8" s="617" t="s">
        <v>495</v>
      </c>
      <c r="B8" s="618"/>
      <c r="C8" s="619" t="s">
        <v>513</v>
      </c>
      <c r="D8" s="620"/>
      <c r="E8" s="620"/>
      <c r="F8" s="620"/>
      <c r="G8" s="621"/>
      <c r="H8" s="625" t="s">
        <v>501</v>
      </c>
      <c r="I8" s="626"/>
      <c r="J8" s="619" t="s">
        <v>516</v>
      </c>
      <c r="K8" s="620"/>
      <c r="L8" s="620"/>
      <c r="M8" s="620"/>
      <c r="N8" s="621"/>
    </row>
    <row r="9" spans="1:17" ht="15.75" thickBot="1">
      <c r="A9" s="627" t="s">
        <v>497</v>
      </c>
      <c r="B9" s="628"/>
      <c r="C9" s="622"/>
      <c r="D9" s="623"/>
      <c r="E9" s="623"/>
      <c r="F9" s="623"/>
      <c r="G9" s="624"/>
      <c r="H9" s="627" t="s">
        <v>497</v>
      </c>
      <c r="I9" s="629"/>
      <c r="J9" s="622"/>
      <c r="K9" s="623"/>
      <c r="L9" s="623"/>
      <c r="M9" s="623"/>
      <c r="N9" s="624"/>
      <c r="Q9" t="s">
        <v>492</v>
      </c>
    </row>
    <row r="10" spans="1:14" ht="12.75">
      <c r="A10" s="330"/>
      <c r="B10" s="330"/>
      <c r="C10" s="330"/>
      <c r="D10" s="330"/>
      <c r="E10" s="331"/>
      <c r="F10" s="332"/>
      <c r="G10" s="332"/>
      <c r="H10" s="332"/>
      <c r="I10" s="332"/>
      <c r="J10" s="332"/>
      <c r="K10" s="332"/>
      <c r="L10" s="333"/>
      <c r="M10" s="333"/>
      <c r="N10" s="333"/>
    </row>
    <row r="11" spans="1:14" ht="15.75" thickBot="1">
      <c r="A11" s="613" t="s">
        <v>509</v>
      </c>
      <c r="B11" s="613"/>
      <c r="C11" s="613"/>
      <c r="D11" s="613"/>
      <c r="E11" s="613"/>
      <c r="F11" s="613"/>
      <c r="G11" s="613"/>
      <c r="H11" s="613"/>
      <c r="I11" s="613"/>
      <c r="J11" s="323"/>
      <c r="K11" s="323"/>
      <c r="L11" s="333"/>
      <c r="M11" s="333"/>
      <c r="N11" s="333"/>
    </row>
    <row r="12" spans="1:14" ht="13.5" thickBot="1">
      <c r="A12" s="614" t="s">
        <v>503</v>
      </c>
      <c r="B12" s="615"/>
      <c r="C12" s="614" t="s">
        <v>504</v>
      </c>
      <c r="D12" s="616"/>
      <c r="E12" s="615"/>
      <c r="F12" s="603" t="s">
        <v>505</v>
      </c>
      <c r="G12" s="604"/>
      <c r="H12" s="605"/>
      <c r="I12" s="603" t="s">
        <v>506</v>
      </c>
      <c r="J12" s="604"/>
      <c r="K12" s="605"/>
      <c r="L12" s="603" t="s">
        <v>507</v>
      </c>
      <c r="M12" s="604"/>
      <c r="N12" s="605"/>
    </row>
    <row r="13" spans="1:14" ht="12.75">
      <c r="A13" s="606" t="s">
        <v>511</v>
      </c>
      <c r="B13" s="607"/>
      <c r="C13" s="563">
        <v>125</v>
      </c>
      <c r="D13" s="608"/>
      <c r="E13" s="564"/>
      <c r="F13" s="565">
        <v>20</v>
      </c>
      <c r="G13" s="609"/>
      <c r="H13" s="566"/>
      <c r="I13" s="610">
        <v>110</v>
      </c>
      <c r="J13" s="611"/>
      <c r="K13" s="612"/>
      <c r="L13" s="565">
        <v>200</v>
      </c>
      <c r="M13" s="609"/>
      <c r="N13" s="566"/>
    </row>
    <row r="14" spans="1:14" ht="12.75">
      <c r="A14" s="592" t="s">
        <v>510</v>
      </c>
      <c r="B14" s="593"/>
      <c r="C14" s="545">
        <v>75</v>
      </c>
      <c r="D14" s="594"/>
      <c r="E14" s="546"/>
      <c r="F14" s="549">
        <v>65</v>
      </c>
      <c r="G14" s="580"/>
      <c r="H14" s="550"/>
      <c r="I14" s="595">
        <v>15</v>
      </c>
      <c r="J14" s="580"/>
      <c r="K14" s="596"/>
      <c r="L14" s="549">
        <v>90</v>
      </c>
      <c r="M14" s="580"/>
      <c r="N14" s="550"/>
    </row>
    <row r="15" spans="1:14" ht="12.75">
      <c r="A15" s="597"/>
      <c r="B15" s="598"/>
      <c r="C15" s="553"/>
      <c r="D15" s="599"/>
      <c r="E15" s="554"/>
      <c r="F15" s="555"/>
      <c r="G15" s="600"/>
      <c r="H15" s="556"/>
      <c r="I15" s="601"/>
      <c r="J15" s="600"/>
      <c r="K15" s="602"/>
      <c r="L15" s="555"/>
      <c r="M15" s="600"/>
      <c r="N15" s="556"/>
    </row>
    <row r="16" spans="1:14" ht="12.75">
      <c r="A16" s="592"/>
      <c r="B16" s="593"/>
      <c r="C16" s="545"/>
      <c r="D16" s="594"/>
      <c r="E16" s="546"/>
      <c r="F16" s="549"/>
      <c r="G16" s="580"/>
      <c r="H16" s="550"/>
      <c r="I16" s="595"/>
      <c r="J16" s="580"/>
      <c r="K16" s="596"/>
      <c r="L16" s="549"/>
      <c r="M16" s="580"/>
      <c r="N16" s="550"/>
    </row>
    <row r="17" spans="1:14" ht="13.5" thickBot="1">
      <c r="A17" s="581"/>
      <c r="B17" s="582"/>
      <c r="C17" s="583"/>
      <c r="D17" s="584"/>
      <c r="E17" s="585"/>
      <c r="F17" s="586"/>
      <c r="G17" s="587"/>
      <c r="H17" s="588"/>
      <c r="I17" s="589"/>
      <c r="J17" s="590"/>
      <c r="K17" s="591"/>
      <c r="L17" s="586"/>
      <c r="M17" s="587"/>
      <c r="N17" s="588"/>
    </row>
    <row r="18" spans="1:14" ht="13.5" thickBot="1">
      <c r="A18" s="577" t="s">
        <v>508</v>
      </c>
      <c r="B18" s="578"/>
      <c r="C18" s="577">
        <f>SUM(C13:E17)</f>
        <v>200</v>
      </c>
      <c r="D18" s="579"/>
      <c r="E18" s="578"/>
      <c r="F18" s="567">
        <f>SUM(F13:H17)</f>
        <v>85</v>
      </c>
      <c r="G18" s="568"/>
      <c r="H18" s="569"/>
      <c r="I18" s="567">
        <f>SUM(I13:K17)</f>
        <v>125</v>
      </c>
      <c r="J18" s="568"/>
      <c r="K18" s="569"/>
      <c r="L18" s="567">
        <f>SUM(L13:N17)</f>
        <v>290</v>
      </c>
      <c r="M18" s="568"/>
      <c r="N18" s="569"/>
    </row>
    <row r="19" spans="1:14" ht="12.75">
      <c r="A19" s="334"/>
      <c r="B19" s="334"/>
      <c r="C19" s="335"/>
      <c r="D19" s="335"/>
      <c r="E19" s="335"/>
      <c r="F19" s="323"/>
      <c r="G19" s="323"/>
      <c r="H19" s="323"/>
      <c r="I19" s="323"/>
      <c r="J19" s="323"/>
      <c r="K19" s="323"/>
      <c r="L19" s="333"/>
      <c r="M19" s="333"/>
      <c r="N19" s="333"/>
    </row>
    <row r="20" spans="1:14" ht="15.75" thickBot="1">
      <c r="A20" s="570" t="s">
        <v>518</v>
      </c>
      <c r="B20" s="570"/>
      <c r="C20" s="570"/>
      <c r="D20" s="570"/>
      <c r="E20" s="570"/>
      <c r="F20" s="570"/>
      <c r="G20" s="570"/>
      <c r="H20" s="323"/>
      <c r="I20" s="323"/>
      <c r="J20" s="323"/>
      <c r="K20" s="323"/>
      <c r="L20" s="333"/>
      <c r="M20" s="333"/>
      <c r="N20" s="333"/>
    </row>
    <row r="21" spans="1:14" ht="13.5" thickBot="1">
      <c r="A21" s="571"/>
      <c r="B21" s="572"/>
      <c r="C21" s="573">
        <v>2005</v>
      </c>
      <c r="D21" s="574"/>
      <c r="E21" s="571">
        <v>2006</v>
      </c>
      <c r="F21" s="572"/>
      <c r="G21" s="575">
        <v>2007</v>
      </c>
      <c r="H21" s="576"/>
      <c r="I21" s="323"/>
      <c r="J21" s="327"/>
      <c r="K21" s="327"/>
      <c r="L21" s="336"/>
      <c r="M21" s="336"/>
      <c r="N21" s="336"/>
    </row>
    <row r="22" spans="1:14" ht="12.75">
      <c r="A22" s="559" t="s">
        <v>49</v>
      </c>
      <c r="B22" s="560"/>
      <c r="C22" s="561">
        <f>C18</f>
        <v>200</v>
      </c>
      <c r="D22" s="562"/>
      <c r="E22" s="563">
        <v>320</v>
      </c>
      <c r="F22" s="564"/>
      <c r="G22" s="565">
        <v>500</v>
      </c>
      <c r="H22" s="566"/>
      <c r="I22" s="323"/>
      <c r="J22" s="327"/>
      <c r="K22" s="327"/>
      <c r="L22" s="336"/>
      <c r="M22" s="336"/>
      <c r="N22" s="336"/>
    </row>
    <row r="23" spans="1:14" ht="12.75">
      <c r="A23" s="337"/>
      <c r="B23" s="338"/>
      <c r="C23" s="541"/>
      <c r="D23" s="542"/>
      <c r="E23" s="553"/>
      <c r="F23" s="554"/>
      <c r="G23" s="555"/>
      <c r="H23" s="556"/>
      <c r="I23" s="323"/>
      <c r="J23" s="327"/>
      <c r="K23" s="327"/>
      <c r="L23" s="336"/>
      <c r="M23" s="336"/>
      <c r="N23" s="336"/>
    </row>
    <row r="24" spans="1:14" ht="12.75">
      <c r="A24" s="557" t="s">
        <v>498</v>
      </c>
      <c r="B24" s="558"/>
      <c r="C24" s="541">
        <f>F18</f>
        <v>85</v>
      </c>
      <c r="D24" s="542"/>
      <c r="E24" s="545">
        <v>100</v>
      </c>
      <c r="F24" s="546"/>
      <c r="G24" s="549">
        <v>120</v>
      </c>
      <c r="H24" s="550"/>
      <c r="I24" s="323"/>
      <c r="J24" s="327"/>
      <c r="K24" s="327"/>
      <c r="L24" s="336"/>
      <c r="M24" s="336"/>
      <c r="N24" s="336"/>
    </row>
    <row r="25" spans="1:14" ht="12.75">
      <c r="A25" s="339"/>
      <c r="B25" s="340"/>
      <c r="C25" s="541"/>
      <c r="D25" s="542"/>
      <c r="E25" s="545"/>
      <c r="F25" s="546"/>
      <c r="G25" s="549"/>
      <c r="H25" s="550"/>
      <c r="I25" s="323"/>
      <c r="J25" s="327"/>
      <c r="K25" s="327"/>
      <c r="L25" s="336"/>
      <c r="M25" s="336"/>
      <c r="N25" s="336"/>
    </row>
    <row r="26" spans="1:14" ht="12.75">
      <c r="A26" s="539" t="s">
        <v>501</v>
      </c>
      <c r="B26" s="540"/>
      <c r="C26" s="541">
        <f>I18</f>
        <v>125</v>
      </c>
      <c r="D26" s="542"/>
      <c r="E26" s="553">
        <v>150</v>
      </c>
      <c r="F26" s="554"/>
      <c r="G26" s="555">
        <v>200</v>
      </c>
      <c r="H26" s="556"/>
      <c r="I26" s="323"/>
      <c r="J26" s="327"/>
      <c r="K26" s="327"/>
      <c r="L26" s="336"/>
      <c r="M26" s="336"/>
      <c r="N26" s="336"/>
    </row>
    <row r="27" spans="1:14" ht="12.75">
      <c r="A27" s="339"/>
      <c r="B27" s="340"/>
      <c r="C27" s="541"/>
      <c r="D27" s="542"/>
      <c r="E27" s="553"/>
      <c r="F27" s="554"/>
      <c r="G27" s="555"/>
      <c r="H27" s="556"/>
      <c r="I27" s="323"/>
      <c r="J27" s="327"/>
      <c r="K27" s="327"/>
      <c r="L27" s="336"/>
      <c r="M27" s="336"/>
      <c r="N27" s="336"/>
    </row>
    <row r="28" spans="1:14" ht="12.75">
      <c r="A28" s="539" t="s">
        <v>517</v>
      </c>
      <c r="B28" s="540"/>
      <c r="C28" s="541">
        <f>L18</f>
        <v>290</v>
      </c>
      <c r="D28" s="542"/>
      <c r="E28" s="545">
        <v>350</v>
      </c>
      <c r="F28" s="546"/>
      <c r="G28" s="549">
        <v>450</v>
      </c>
      <c r="H28" s="550"/>
      <c r="I28" s="323"/>
      <c r="J28" s="327"/>
      <c r="K28" s="327"/>
      <c r="L28" s="336"/>
      <c r="M28" s="336"/>
      <c r="N28" s="336"/>
    </row>
    <row r="29" spans="1:14" ht="13.5" thickBot="1">
      <c r="A29" s="341"/>
      <c r="B29" s="342"/>
      <c r="C29" s="543"/>
      <c r="D29" s="544"/>
      <c r="E29" s="547"/>
      <c r="F29" s="548"/>
      <c r="G29" s="551"/>
      <c r="H29" s="552"/>
      <c r="I29" s="323"/>
      <c r="J29" s="327"/>
      <c r="K29" s="327"/>
      <c r="L29" s="336"/>
      <c r="M29" s="336"/>
      <c r="N29" s="336"/>
    </row>
    <row r="30" spans="1:14" ht="12.75">
      <c r="A30" s="533" t="s">
        <v>361</v>
      </c>
      <c r="B30" s="534"/>
      <c r="C30" s="535">
        <f>SUM(C22:D29)</f>
        <v>700</v>
      </c>
      <c r="D30" s="536"/>
      <c r="E30" s="533">
        <f>SUM(E22:F29)</f>
        <v>920</v>
      </c>
      <c r="F30" s="534"/>
      <c r="G30" s="535">
        <f>SUM(G22:H29)</f>
        <v>1270</v>
      </c>
      <c r="H30" s="536"/>
      <c r="I30" s="323"/>
      <c r="J30" s="327"/>
      <c r="K30" s="327"/>
      <c r="L30" s="336"/>
      <c r="M30" s="336"/>
      <c r="N30" s="336"/>
    </row>
    <row r="31" spans="1:14" ht="13.5" thickBot="1">
      <c r="A31" s="343"/>
      <c r="B31" s="344"/>
      <c r="C31" s="537"/>
      <c r="D31" s="538"/>
      <c r="E31" s="537"/>
      <c r="F31" s="538"/>
      <c r="G31" s="537"/>
      <c r="H31" s="538"/>
      <c r="I31" s="323"/>
      <c r="J31" s="327"/>
      <c r="K31" s="327"/>
      <c r="L31" s="336"/>
      <c r="M31" s="336"/>
      <c r="N31" s="336"/>
    </row>
    <row r="32" spans="1:14" ht="12.75">
      <c r="A32" s="325"/>
      <c r="B32" s="325"/>
      <c r="C32" s="323"/>
      <c r="D32" s="323"/>
      <c r="E32" s="323"/>
      <c r="F32" s="323"/>
      <c r="G32" s="323"/>
      <c r="H32" s="323"/>
      <c r="I32" s="323"/>
      <c r="J32" s="323"/>
      <c r="K32" s="323"/>
      <c r="L32" s="333"/>
      <c r="M32" s="333"/>
      <c r="N32" s="333"/>
    </row>
    <row r="33" spans="1:14" ht="12.75">
      <c r="A33" s="325"/>
      <c r="B33" s="325"/>
      <c r="C33" s="325"/>
      <c r="D33" s="325"/>
      <c r="E33" s="323"/>
      <c r="F33" s="323"/>
      <c r="G33" s="323"/>
      <c r="H33" s="323"/>
      <c r="I33" s="323"/>
      <c r="J33" s="323"/>
      <c r="K33" s="323"/>
      <c r="L33" s="333"/>
      <c r="M33" s="333"/>
      <c r="N33" s="333"/>
    </row>
    <row r="34" spans="1:11" ht="12.75">
      <c r="A34" s="328"/>
      <c r="B34" s="328"/>
      <c r="C34" s="328"/>
      <c r="D34" s="328"/>
      <c r="E34" s="327"/>
      <c r="F34" s="327"/>
      <c r="G34" s="327"/>
      <c r="H34" s="327"/>
      <c r="I34" s="327"/>
      <c r="J34" s="327"/>
      <c r="K34" s="327"/>
    </row>
    <row r="35" spans="1:11" ht="15">
      <c r="A35" s="345"/>
      <c r="B35" s="345"/>
      <c r="C35" s="345"/>
      <c r="D35" s="345"/>
      <c r="E35" s="345"/>
      <c r="F35" s="345"/>
      <c r="G35" s="345"/>
      <c r="H35" s="345"/>
      <c r="I35" s="328"/>
      <c r="J35" s="328"/>
      <c r="K35" s="328"/>
    </row>
    <row r="36" spans="1:11" ht="12.75">
      <c r="A36" s="346"/>
      <c r="B36" s="346"/>
      <c r="C36" s="346"/>
      <c r="D36" s="346"/>
      <c r="E36" s="347"/>
      <c r="F36" s="348"/>
      <c r="G36" s="348"/>
      <c r="H36" s="348"/>
      <c r="I36" s="348"/>
      <c r="J36" s="348"/>
      <c r="K36" s="348"/>
    </row>
    <row r="37" spans="1:11" ht="12.75">
      <c r="A37" s="349"/>
      <c r="B37" s="349"/>
      <c r="C37" s="350"/>
      <c r="D37" s="350"/>
      <c r="E37" s="350"/>
      <c r="F37" s="327"/>
      <c r="G37" s="327"/>
      <c r="H37" s="327"/>
      <c r="I37" s="327"/>
      <c r="J37" s="327"/>
      <c r="K37" s="327"/>
    </row>
    <row r="38" spans="1:11" ht="12.75">
      <c r="A38" s="351"/>
      <c r="B38" s="351"/>
      <c r="C38" s="350"/>
      <c r="D38" s="350"/>
      <c r="E38" s="350"/>
      <c r="F38" s="327"/>
      <c r="G38" s="327"/>
      <c r="H38" s="327"/>
      <c r="I38" s="327"/>
      <c r="J38" s="327"/>
      <c r="K38" s="327"/>
    </row>
    <row r="39" spans="1:11" ht="12.75">
      <c r="A39" s="351"/>
      <c r="B39" s="351"/>
      <c r="C39" s="350"/>
      <c r="D39" s="350"/>
      <c r="E39" s="350"/>
      <c r="F39" s="327"/>
      <c r="G39" s="327"/>
      <c r="H39" s="327"/>
      <c r="I39" s="327"/>
      <c r="J39" s="327"/>
      <c r="K39" s="327"/>
    </row>
    <row r="40" spans="1:11" ht="12.75">
      <c r="A40" s="351"/>
      <c r="B40" s="351"/>
      <c r="C40" s="350"/>
      <c r="D40" s="350"/>
      <c r="E40" s="350"/>
      <c r="F40" s="327"/>
      <c r="G40" s="327"/>
      <c r="H40" s="327"/>
      <c r="I40" s="327"/>
      <c r="J40" s="327"/>
      <c r="K40" s="327"/>
    </row>
    <row r="41" spans="1:11" ht="12.75">
      <c r="A41" s="351"/>
      <c r="B41" s="351"/>
      <c r="C41" s="350"/>
      <c r="D41" s="350"/>
      <c r="E41" s="350"/>
      <c r="F41" s="327"/>
      <c r="G41" s="327"/>
      <c r="H41" s="327"/>
      <c r="I41" s="327"/>
      <c r="J41" s="327"/>
      <c r="K41" s="327"/>
    </row>
    <row r="42" spans="1:11" ht="12.75">
      <c r="A42" s="351"/>
      <c r="B42" s="351"/>
      <c r="C42" s="350"/>
      <c r="D42" s="350"/>
      <c r="E42" s="350"/>
      <c r="F42" s="327"/>
      <c r="G42" s="327"/>
      <c r="H42" s="327"/>
      <c r="I42" s="327"/>
      <c r="J42" s="327"/>
      <c r="K42" s="327"/>
    </row>
    <row r="43" spans="1:11" ht="12.75">
      <c r="A43" s="351"/>
      <c r="B43" s="351"/>
      <c r="C43" s="350"/>
      <c r="D43" s="350"/>
      <c r="E43" s="350"/>
      <c r="F43" s="327"/>
      <c r="G43" s="327"/>
      <c r="H43" s="327"/>
      <c r="I43" s="327"/>
      <c r="J43" s="327"/>
      <c r="K43" s="327"/>
    </row>
    <row r="44" spans="1:11" ht="12.75">
      <c r="A44" s="351"/>
      <c r="B44" s="351"/>
      <c r="C44" s="350"/>
      <c r="D44" s="350"/>
      <c r="E44" s="350"/>
      <c r="F44" s="327"/>
      <c r="G44" s="327"/>
      <c r="H44" s="327"/>
      <c r="I44" s="327"/>
      <c r="J44" s="327"/>
      <c r="K44" s="327"/>
    </row>
    <row r="45" spans="1:11" ht="12.75">
      <c r="A45" s="351"/>
      <c r="B45" s="351"/>
      <c r="C45" s="350"/>
      <c r="D45" s="350"/>
      <c r="E45" s="350"/>
      <c r="F45" s="327"/>
      <c r="G45" s="327"/>
      <c r="H45" s="327"/>
      <c r="I45" s="327"/>
      <c r="J45" s="327"/>
      <c r="K45" s="327"/>
    </row>
    <row r="46" spans="1:11" ht="12.75">
      <c r="A46" s="351"/>
      <c r="B46" s="351"/>
      <c r="C46" s="350"/>
      <c r="D46" s="350"/>
      <c r="E46" s="350"/>
      <c r="F46" s="327"/>
      <c r="G46" s="327"/>
      <c r="H46" s="327"/>
      <c r="I46" s="327"/>
      <c r="J46" s="327"/>
      <c r="K46" s="327"/>
    </row>
    <row r="47" spans="1:11" ht="12.75">
      <c r="A47" s="351"/>
      <c r="B47" s="351"/>
      <c r="C47" s="350"/>
      <c r="D47" s="350"/>
      <c r="E47" s="350"/>
      <c r="F47" s="327"/>
      <c r="G47" s="327"/>
      <c r="H47" s="327"/>
      <c r="I47" s="327"/>
      <c r="J47" s="327"/>
      <c r="K47" s="327"/>
    </row>
    <row r="48" spans="1:11" ht="12.75">
      <c r="A48" s="351"/>
      <c r="B48" s="351"/>
      <c r="C48" s="350"/>
      <c r="D48" s="350"/>
      <c r="E48" s="350"/>
      <c r="F48" s="327"/>
      <c r="G48" s="327"/>
      <c r="H48" s="327"/>
      <c r="I48" s="327"/>
      <c r="J48" s="327"/>
      <c r="K48" s="327"/>
    </row>
    <row r="49" spans="1:11" ht="12.75">
      <c r="A49" s="349"/>
      <c r="B49" s="349"/>
      <c r="C49" s="350"/>
      <c r="D49" s="350"/>
      <c r="E49" s="350"/>
      <c r="F49" s="327"/>
      <c r="G49" s="327"/>
      <c r="H49" s="327"/>
      <c r="I49" s="327"/>
      <c r="J49" s="327"/>
      <c r="K49" s="327"/>
    </row>
    <row r="50" spans="1:11" ht="12.75">
      <c r="A50" s="349"/>
      <c r="B50" s="349"/>
      <c r="C50" s="351"/>
      <c r="D50" s="351"/>
      <c r="E50" s="350"/>
      <c r="F50" s="327"/>
      <c r="G50" s="327"/>
      <c r="H50" s="327"/>
      <c r="I50" s="327"/>
      <c r="J50" s="327"/>
      <c r="K50" s="327"/>
    </row>
    <row r="51" spans="1:11" ht="12.75">
      <c r="A51" s="351"/>
      <c r="B51" s="351"/>
      <c r="C51" s="351"/>
      <c r="D51" s="351"/>
      <c r="E51" s="350"/>
      <c r="F51" s="327"/>
      <c r="G51" s="327"/>
      <c r="H51" s="327"/>
      <c r="I51" s="327"/>
      <c r="J51" s="327"/>
      <c r="K51" s="327"/>
    </row>
    <row r="52" spans="1:11" ht="12.75">
      <c r="A52" s="351"/>
      <c r="B52" s="351"/>
      <c r="C52" s="350"/>
      <c r="D52" s="350"/>
      <c r="E52" s="350"/>
      <c r="F52" s="327"/>
      <c r="G52" s="327"/>
      <c r="H52" s="327"/>
      <c r="I52" s="327"/>
      <c r="J52" s="327"/>
      <c r="K52" s="327"/>
    </row>
    <row r="53" spans="1:11" ht="12.75">
      <c r="A53" s="351"/>
      <c r="B53" s="351"/>
      <c r="C53" s="350"/>
      <c r="D53" s="350"/>
      <c r="E53" s="350"/>
      <c r="F53" s="327"/>
      <c r="G53" s="327"/>
      <c r="H53" s="327"/>
      <c r="I53" s="327"/>
      <c r="J53" s="327"/>
      <c r="K53" s="327"/>
    </row>
    <row r="54" spans="1:11" ht="12.75">
      <c r="A54" s="351"/>
      <c r="B54" s="351"/>
      <c r="C54" s="351"/>
      <c r="D54" s="351"/>
      <c r="E54" s="350"/>
      <c r="F54" s="327"/>
      <c r="G54" s="327"/>
      <c r="H54" s="327"/>
      <c r="I54" s="327"/>
      <c r="J54" s="327"/>
      <c r="K54" s="327"/>
    </row>
    <row r="55" spans="1:11" ht="12.75">
      <c r="A55" s="328"/>
      <c r="B55" s="328"/>
      <c r="C55" s="327"/>
      <c r="D55" s="327"/>
      <c r="E55" s="327"/>
      <c r="F55" s="327"/>
      <c r="G55" s="327"/>
      <c r="H55" s="327"/>
      <c r="I55" s="327"/>
      <c r="J55" s="327"/>
      <c r="K55" s="327"/>
    </row>
    <row r="56" spans="1:11" ht="12.75">
      <c r="A56" s="328"/>
      <c r="B56" s="328"/>
      <c r="C56" s="328"/>
      <c r="D56" s="328"/>
      <c r="E56" s="327"/>
      <c r="F56" s="327"/>
      <c r="G56" s="327"/>
      <c r="H56" s="327"/>
      <c r="I56" s="327"/>
      <c r="J56" s="327"/>
      <c r="K56" s="327"/>
    </row>
    <row r="57" spans="1:11" ht="12.75">
      <c r="A57" s="328"/>
      <c r="B57" s="328"/>
      <c r="C57" s="328"/>
      <c r="D57" s="328"/>
      <c r="E57" s="327"/>
      <c r="F57" s="327"/>
      <c r="G57" s="327"/>
      <c r="H57" s="327"/>
      <c r="I57" s="327"/>
      <c r="J57" s="327"/>
      <c r="K57" s="327"/>
    </row>
    <row r="58" spans="1:11" ht="12.75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</row>
    <row r="59" spans="1:11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</row>
    <row r="60" spans="1:11" ht="12.75">
      <c r="A60" s="327"/>
      <c r="B60" s="327"/>
      <c r="C60" s="328"/>
      <c r="D60" s="328"/>
      <c r="E60" s="327"/>
      <c r="F60" s="327"/>
      <c r="G60" s="327"/>
      <c r="H60" s="327"/>
      <c r="I60" s="327"/>
      <c r="J60" s="327"/>
      <c r="K60" s="327"/>
    </row>
    <row r="61" spans="1:11" ht="12.75">
      <c r="A61" s="328"/>
      <c r="B61" s="328"/>
      <c r="C61" s="327"/>
      <c r="D61" s="327"/>
      <c r="E61" s="327"/>
      <c r="F61" s="327"/>
      <c r="G61" s="327"/>
      <c r="H61" s="327"/>
      <c r="I61" s="327"/>
      <c r="J61" s="327"/>
      <c r="K61" s="327"/>
    </row>
    <row r="62" spans="1:11" ht="12.75">
      <c r="A62" s="328"/>
      <c r="B62" s="328"/>
      <c r="C62" s="328"/>
      <c r="D62" s="328"/>
      <c r="E62" s="327"/>
      <c r="F62" s="327"/>
      <c r="G62" s="327"/>
      <c r="H62" s="327"/>
      <c r="I62" s="327"/>
      <c r="J62" s="327"/>
      <c r="K62" s="327"/>
    </row>
    <row r="63" spans="1:11" ht="12.75">
      <c r="A63" s="328"/>
      <c r="B63" s="328"/>
      <c r="C63" s="328"/>
      <c r="D63" s="328"/>
      <c r="E63" s="327"/>
      <c r="F63" s="327"/>
      <c r="G63" s="327"/>
      <c r="H63" s="327"/>
      <c r="I63" s="327"/>
      <c r="J63" s="327"/>
      <c r="K63" s="327"/>
    </row>
    <row r="64" spans="1:11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</row>
    <row r="65" spans="1:11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</row>
    <row r="66" spans="1:11" ht="12.75">
      <c r="A66" s="328"/>
      <c r="B66" s="328"/>
      <c r="C66" s="328"/>
      <c r="D66" s="328"/>
      <c r="E66" s="327"/>
      <c r="F66" s="327"/>
      <c r="G66" s="327"/>
      <c r="H66" s="327"/>
      <c r="I66" s="327"/>
      <c r="J66" s="327"/>
      <c r="K66" s="327"/>
    </row>
    <row r="67" spans="1:11" ht="12.75">
      <c r="A67" s="328"/>
      <c r="B67" s="328"/>
      <c r="C67" s="327"/>
      <c r="D67" s="327"/>
      <c r="E67" s="327"/>
      <c r="F67" s="327"/>
      <c r="G67" s="327"/>
      <c r="H67" s="327"/>
      <c r="I67" s="327"/>
      <c r="J67" s="327"/>
      <c r="K67" s="327"/>
    </row>
    <row r="68" spans="1:11" ht="12.75">
      <c r="A68" s="328"/>
      <c r="B68" s="328"/>
      <c r="C68" s="328"/>
      <c r="D68" s="328"/>
      <c r="E68" s="327"/>
      <c r="F68" s="327"/>
      <c r="G68" s="327"/>
      <c r="H68" s="327"/>
      <c r="I68" s="327"/>
      <c r="J68" s="327"/>
      <c r="K68" s="327"/>
    </row>
    <row r="69" spans="1:11" ht="12.75">
      <c r="A69" s="328"/>
      <c r="B69" s="328"/>
      <c r="C69" s="328"/>
      <c r="D69" s="328"/>
      <c r="E69" s="327"/>
      <c r="F69" s="327"/>
      <c r="G69" s="327" t="s">
        <v>519</v>
      </c>
      <c r="H69" s="327"/>
      <c r="I69" s="327"/>
      <c r="J69" s="327"/>
      <c r="K69" s="327"/>
    </row>
  </sheetData>
  <sheetProtection/>
  <mergeCells count="82">
    <mergeCell ref="A1:G1"/>
    <mergeCell ref="H1:I1"/>
    <mergeCell ref="A3:G3"/>
    <mergeCell ref="A4:B4"/>
    <mergeCell ref="C4:G5"/>
    <mergeCell ref="H4:I4"/>
    <mergeCell ref="H9:I9"/>
    <mergeCell ref="J4:N5"/>
    <mergeCell ref="A5:B5"/>
    <mergeCell ref="H5:I5"/>
    <mergeCell ref="A6:B6"/>
    <mergeCell ref="C6:G7"/>
    <mergeCell ref="H6:I6"/>
    <mergeCell ref="J6:N7"/>
    <mergeCell ref="A7:B7"/>
    <mergeCell ref="H7:I7"/>
    <mergeCell ref="A11:I11"/>
    <mergeCell ref="A12:B12"/>
    <mergeCell ref="C12:E12"/>
    <mergeCell ref="F12:H12"/>
    <mergeCell ref="I12:K12"/>
    <mergeCell ref="A8:B8"/>
    <mergeCell ref="C8:G9"/>
    <mergeCell ref="H8:I8"/>
    <mergeCell ref="J8:N9"/>
    <mergeCell ref="A9:B9"/>
    <mergeCell ref="A14:B14"/>
    <mergeCell ref="C14:E14"/>
    <mergeCell ref="F14:H14"/>
    <mergeCell ref="I14:K14"/>
    <mergeCell ref="L12:N12"/>
    <mergeCell ref="A13:B13"/>
    <mergeCell ref="C13:E13"/>
    <mergeCell ref="F13:H13"/>
    <mergeCell ref="I13:K13"/>
    <mergeCell ref="L13:N13"/>
    <mergeCell ref="A16:B16"/>
    <mergeCell ref="C16:E16"/>
    <mergeCell ref="F16:H16"/>
    <mergeCell ref="I16:K16"/>
    <mergeCell ref="L14:N14"/>
    <mergeCell ref="A15:B15"/>
    <mergeCell ref="C15:E15"/>
    <mergeCell ref="F15:H15"/>
    <mergeCell ref="I15:K15"/>
    <mergeCell ref="L15:N15"/>
    <mergeCell ref="A18:B18"/>
    <mergeCell ref="C18:E18"/>
    <mergeCell ref="F18:H18"/>
    <mergeCell ref="I18:K18"/>
    <mergeCell ref="L16:N16"/>
    <mergeCell ref="A17:B17"/>
    <mergeCell ref="C17:E17"/>
    <mergeCell ref="F17:H17"/>
    <mergeCell ref="I17:K17"/>
    <mergeCell ref="L17:N17"/>
    <mergeCell ref="A22:B22"/>
    <mergeCell ref="C22:D23"/>
    <mergeCell ref="E22:F23"/>
    <mergeCell ref="G22:H23"/>
    <mergeCell ref="L18:N18"/>
    <mergeCell ref="A20:G20"/>
    <mergeCell ref="A21:B21"/>
    <mergeCell ref="C21:D21"/>
    <mergeCell ref="E21:F21"/>
    <mergeCell ref="G21:H21"/>
    <mergeCell ref="A26:B26"/>
    <mergeCell ref="C26:D27"/>
    <mergeCell ref="E26:F27"/>
    <mergeCell ref="G26:H27"/>
    <mergeCell ref="A24:B24"/>
    <mergeCell ref="C24:D25"/>
    <mergeCell ref="E24:F25"/>
    <mergeCell ref="G24:H25"/>
    <mergeCell ref="A30:B30"/>
    <mergeCell ref="C30:D31"/>
    <mergeCell ref="E30:F31"/>
    <mergeCell ref="G30:H31"/>
    <mergeCell ref="A28:B28"/>
    <mergeCell ref="C28:D29"/>
    <mergeCell ref="E28:F29"/>
    <mergeCell ref="G28:H2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55">
      <selection activeCell="A1" sqref="A1:K107"/>
    </sheetView>
  </sheetViews>
  <sheetFormatPr defaultColWidth="9.140625" defaultRowHeight="12.75"/>
  <sheetData>
    <row r="1" spans="1:11" ht="19.5">
      <c r="A1" s="649" t="s">
        <v>520</v>
      </c>
      <c r="B1" s="649"/>
      <c r="C1" s="649"/>
      <c r="D1" s="649"/>
      <c r="E1" s="649"/>
      <c r="F1" s="649"/>
      <c r="G1" s="649"/>
      <c r="H1" s="650" t="s">
        <v>343</v>
      </c>
      <c r="I1" s="650"/>
      <c r="J1" s="229"/>
      <c r="K1" s="164"/>
    </row>
    <row r="2" spans="1:11" ht="19.5">
      <c r="A2" s="164"/>
      <c r="B2" s="230"/>
      <c r="C2" s="230"/>
      <c r="D2" s="230"/>
      <c r="E2" s="230"/>
      <c r="F2" s="230"/>
      <c r="G2" s="230"/>
      <c r="H2" s="229"/>
      <c r="I2" s="229"/>
      <c r="J2" s="229"/>
      <c r="K2" s="164"/>
    </row>
    <row r="3" spans="1:11" ht="20.25" thickBot="1">
      <c r="A3" s="722" t="s">
        <v>385</v>
      </c>
      <c r="B3" s="722"/>
      <c r="C3" s="722"/>
      <c r="D3" s="722"/>
      <c r="E3" s="230"/>
      <c r="F3" s="230"/>
      <c r="G3" s="230"/>
      <c r="H3" s="229"/>
      <c r="I3" s="229"/>
      <c r="J3" s="229"/>
      <c r="K3" s="164"/>
    </row>
    <row r="4" spans="1:11" ht="13.5" thickBot="1">
      <c r="A4" s="231" t="s">
        <v>386</v>
      </c>
      <c r="B4" s="723" t="s">
        <v>387</v>
      </c>
      <c r="C4" s="724"/>
      <c r="D4" s="725"/>
      <c r="E4" s="723" t="s">
        <v>388</v>
      </c>
      <c r="F4" s="724"/>
      <c r="G4" s="724"/>
      <c r="H4" s="724"/>
      <c r="I4" s="724"/>
      <c r="J4" s="724"/>
      <c r="K4" s="725"/>
    </row>
    <row r="5" spans="1:11" ht="19.5">
      <c r="A5" s="232" t="s">
        <v>378</v>
      </c>
      <c r="B5" s="710" t="s">
        <v>403</v>
      </c>
      <c r="C5" s="711"/>
      <c r="D5" s="712"/>
      <c r="E5" s="713" t="s">
        <v>460</v>
      </c>
      <c r="F5" s="714"/>
      <c r="G5" s="714"/>
      <c r="H5" s="714"/>
      <c r="I5" s="714"/>
      <c r="J5" s="714"/>
      <c r="K5" s="715"/>
    </row>
    <row r="6" spans="1:11" ht="19.5">
      <c r="A6" s="162" t="s">
        <v>379</v>
      </c>
      <c r="B6" s="716" t="s">
        <v>404</v>
      </c>
      <c r="C6" s="717"/>
      <c r="D6" s="718"/>
      <c r="E6" s="719" t="s">
        <v>461</v>
      </c>
      <c r="F6" s="720"/>
      <c r="G6" s="720"/>
      <c r="H6" s="720"/>
      <c r="I6" s="720"/>
      <c r="J6" s="720"/>
      <c r="K6" s="721"/>
    </row>
    <row r="7" spans="1:11" ht="20.25" thickBot="1">
      <c r="A7" s="165" t="s">
        <v>380</v>
      </c>
      <c r="B7" s="703"/>
      <c r="C7" s="704"/>
      <c r="D7" s="705"/>
      <c r="E7" s="706"/>
      <c r="F7" s="707"/>
      <c r="G7" s="707"/>
      <c r="H7" s="707"/>
      <c r="I7" s="707"/>
      <c r="J7" s="707"/>
      <c r="K7" s="708"/>
    </row>
    <row r="8" spans="1:11" ht="15">
      <c r="A8" s="42"/>
      <c r="B8" s="42"/>
      <c r="C8" s="42"/>
      <c r="D8" s="42"/>
      <c r="E8" s="42"/>
      <c r="F8" s="42"/>
      <c r="G8" s="42"/>
      <c r="H8" s="42"/>
      <c r="I8" s="233"/>
      <c r="J8" s="1"/>
      <c r="K8" s="1"/>
    </row>
    <row r="9" spans="1:11" ht="15.75" thickBot="1">
      <c r="A9" s="709" t="s">
        <v>391</v>
      </c>
      <c r="B9" s="709"/>
      <c r="C9" s="709"/>
      <c r="D9" s="709"/>
      <c r="E9" s="709"/>
      <c r="F9" s="709"/>
      <c r="G9" s="709"/>
      <c r="H9" s="709"/>
      <c r="I9" s="212"/>
      <c r="J9" s="1"/>
      <c r="K9" s="1"/>
    </row>
    <row r="10" spans="1:11" ht="13.5" thickBot="1">
      <c r="A10" s="234" t="s">
        <v>374</v>
      </c>
      <c r="B10" s="235"/>
      <c r="C10" s="234" t="s">
        <v>375</v>
      </c>
      <c r="D10" s="235"/>
      <c r="E10" s="236" t="s">
        <v>184</v>
      </c>
      <c r="F10" s="237" t="s">
        <v>377</v>
      </c>
      <c r="G10" s="238" t="s">
        <v>377</v>
      </c>
      <c r="H10" s="238" t="s">
        <v>377</v>
      </c>
      <c r="I10" s="238" t="s">
        <v>377</v>
      </c>
      <c r="J10" s="238" t="s">
        <v>377</v>
      </c>
      <c r="K10" s="239" t="s">
        <v>377</v>
      </c>
    </row>
    <row r="11" spans="1:11" ht="12.75">
      <c r="A11" s="701" t="s">
        <v>376</v>
      </c>
      <c r="B11" s="702"/>
      <c r="C11" s="573" t="s">
        <v>381</v>
      </c>
      <c r="D11" s="574"/>
      <c r="E11" s="240" t="s">
        <v>378</v>
      </c>
      <c r="F11" s="241" t="s">
        <v>395</v>
      </c>
      <c r="G11" s="242" t="s">
        <v>396</v>
      </c>
      <c r="H11" s="243" t="s">
        <v>397</v>
      </c>
      <c r="I11" s="243" t="s">
        <v>398</v>
      </c>
      <c r="J11" s="242" t="s">
        <v>399</v>
      </c>
      <c r="K11" s="244" t="s">
        <v>400</v>
      </c>
    </row>
    <row r="12" spans="1:11" ht="12.75">
      <c r="A12" s="245"/>
      <c r="B12" s="246"/>
      <c r="C12" s="247"/>
      <c r="D12" s="248"/>
      <c r="E12" s="249" t="s">
        <v>379</v>
      </c>
      <c r="F12" s="250" t="s">
        <v>401</v>
      </c>
      <c r="G12" s="251" t="s">
        <v>402</v>
      </c>
      <c r="H12" s="251" t="s">
        <v>397</v>
      </c>
      <c r="I12" s="251" t="s">
        <v>398</v>
      </c>
      <c r="J12" s="252" t="s">
        <v>399</v>
      </c>
      <c r="K12" s="253" t="s">
        <v>400</v>
      </c>
    </row>
    <row r="13" spans="1:11" ht="13.5" thickBot="1">
      <c r="A13" s="245"/>
      <c r="B13" s="246"/>
      <c r="C13" s="254"/>
      <c r="D13" s="255"/>
      <c r="E13" s="256" t="s">
        <v>380</v>
      </c>
      <c r="F13" s="257"/>
      <c r="G13" s="258"/>
      <c r="H13" s="258"/>
      <c r="I13" s="258"/>
      <c r="J13" s="258"/>
      <c r="K13" s="259"/>
    </row>
    <row r="14" spans="1:11" ht="12.75">
      <c r="A14" s="245"/>
      <c r="B14" s="246"/>
      <c r="C14" s="573" t="s">
        <v>382</v>
      </c>
      <c r="D14" s="574"/>
      <c r="E14" s="240" t="s">
        <v>378</v>
      </c>
      <c r="F14" s="260" t="s">
        <v>405</v>
      </c>
      <c r="G14" s="242" t="s">
        <v>406</v>
      </c>
      <c r="H14" s="242"/>
      <c r="I14" s="242"/>
      <c r="J14" s="242"/>
      <c r="K14" s="244"/>
    </row>
    <row r="15" spans="1:11" ht="12.75">
      <c r="A15" s="245"/>
      <c r="B15" s="246"/>
      <c r="C15" s="247"/>
      <c r="D15" s="248"/>
      <c r="E15" s="249" t="s">
        <v>379</v>
      </c>
      <c r="F15" s="250" t="s">
        <v>405</v>
      </c>
      <c r="G15" s="252" t="s">
        <v>406</v>
      </c>
      <c r="H15" s="251"/>
      <c r="I15" s="251"/>
      <c r="J15" s="251"/>
      <c r="K15" s="253"/>
    </row>
    <row r="16" spans="1:11" ht="13.5" thickBot="1">
      <c r="A16" s="245"/>
      <c r="B16" s="246"/>
      <c r="C16" s="254"/>
      <c r="D16" s="255"/>
      <c r="E16" s="256" t="s">
        <v>380</v>
      </c>
      <c r="F16" s="257"/>
      <c r="G16" s="258"/>
      <c r="H16" s="258"/>
      <c r="I16" s="258"/>
      <c r="J16" s="258"/>
      <c r="K16" s="259"/>
    </row>
    <row r="17" spans="1:11" ht="12.75">
      <c r="A17" s="245"/>
      <c r="B17" s="246"/>
      <c r="C17" s="573" t="s">
        <v>383</v>
      </c>
      <c r="D17" s="574"/>
      <c r="E17" s="240" t="s">
        <v>378</v>
      </c>
      <c r="F17" s="241" t="s">
        <v>407</v>
      </c>
      <c r="G17" s="243" t="s">
        <v>408</v>
      </c>
      <c r="H17" s="242" t="s">
        <v>409</v>
      </c>
      <c r="I17" s="243" t="s">
        <v>410</v>
      </c>
      <c r="J17" s="242" t="s">
        <v>411</v>
      </c>
      <c r="K17" s="244"/>
    </row>
    <row r="18" spans="1:11" ht="12.75">
      <c r="A18" s="245"/>
      <c r="B18" s="246"/>
      <c r="C18" s="247"/>
      <c r="D18" s="248"/>
      <c r="E18" s="249" t="s">
        <v>379</v>
      </c>
      <c r="F18" s="250" t="s">
        <v>407</v>
      </c>
      <c r="G18" s="251" t="s">
        <v>408</v>
      </c>
      <c r="H18" s="251" t="s">
        <v>409</v>
      </c>
      <c r="I18" s="252" t="s">
        <v>410</v>
      </c>
      <c r="J18" s="252" t="s">
        <v>411</v>
      </c>
      <c r="K18" s="253"/>
    </row>
    <row r="19" spans="1:11" ht="13.5" thickBot="1">
      <c r="A19" s="245"/>
      <c r="B19" s="246"/>
      <c r="C19" s="254"/>
      <c r="D19" s="255"/>
      <c r="E19" s="256" t="s">
        <v>380</v>
      </c>
      <c r="F19" s="257"/>
      <c r="G19" s="258"/>
      <c r="H19" s="258"/>
      <c r="I19" s="258"/>
      <c r="J19" s="258"/>
      <c r="K19" s="259"/>
    </row>
    <row r="20" spans="1:11" ht="12.75">
      <c r="A20" s="245"/>
      <c r="B20" s="246"/>
      <c r="C20" s="573" t="s">
        <v>384</v>
      </c>
      <c r="D20" s="574"/>
      <c r="E20" s="240" t="s">
        <v>378</v>
      </c>
      <c r="F20" s="241"/>
      <c r="G20" s="242"/>
      <c r="H20" s="242"/>
      <c r="I20" s="242"/>
      <c r="J20" s="242"/>
      <c r="K20" s="244"/>
    </row>
    <row r="21" spans="1:11" ht="12.75">
      <c r="A21" s="245"/>
      <c r="B21" s="246"/>
      <c r="C21" s="247"/>
      <c r="D21" s="248"/>
      <c r="E21" s="249" t="s">
        <v>379</v>
      </c>
      <c r="F21" s="250"/>
      <c r="G21" s="251"/>
      <c r="H21" s="251"/>
      <c r="I21" s="251"/>
      <c r="J21" s="251"/>
      <c r="K21" s="253"/>
    </row>
    <row r="22" spans="1:11" ht="13.5" thickBot="1">
      <c r="A22" s="261"/>
      <c r="B22" s="262"/>
      <c r="C22" s="254"/>
      <c r="D22" s="255"/>
      <c r="E22" s="256" t="s">
        <v>380</v>
      </c>
      <c r="F22" s="257"/>
      <c r="G22" s="258"/>
      <c r="H22" s="258"/>
      <c r="I22" s="258"/>
      <c r="J22" s="258"/>
      <c r="K22" s="259"/>
    </row>
    <row r="23" spans="1:11" ht="12.75">
      <c r="A23" s="701" t="s">
        <v>389</v>
      </c>
      <c r="B23" s="702"/>
      <c r="C23" s="573" t="s">
        <v>392</v>
      </c>
      <c r="D23" s="574"/>
      <c r="E23" s="263" t="s">
        <v>378</v>
      </c>
      <c r="F23" s="264" t="s">
        <v>412</v>
      </c>
      <c r="G23" s="243" t="s">
        <v>413</v>
      </c>
      <c r="H23" s="243" t="s">
        <v>414</v>
      </c>
      <c r="I23" s="265" t="s">
        <v>415</v>
      </c>
      <c r="J23" s="265"/>
      <c r="K23" s="266"/>
    </row>
    <row r="24" spans="1:11" ht="12.75">
      <c r="A24" s="697" t="s">
        <v>390</v>
      </c>
      <c r="B24" s="698"/>
      <c r="C24" s="267"/>
      <c r="D24" s="268"/>
      <c r="E24" s="269" t="s">
        <v>379</v>
      </c>
      <c r="F24" s="270" t="s">
        <v>412</v>
      </c>
      <c r="G24" s="271" t="s">
        <v>413</v>
      </c>
      <c r="H24" s="252" t="s">
        <v>416</v>
      </c>
      <c r="I24" s="252" t="s">
        <v>415</v>
      </c>
      <c r="J24" s="271"/>
      <c r="K24" s="272"/>
    </row>
    <row r="25" spans="1:11" ht="13.5" thickBot="1">
      <c r="A25" s="245"/>
      <c r="B25" s="246"/>
      <c r="C25" s="273"/>
      <c r="D25" s="274"/>
      <c r="E25" s="275" t="s">
        <v>380</v>
      </c>
      <c r="F25" s="276"/>
      <c r="G25" s="277"/>
      <c r="H25" s="277"/>
      <c r="I25" s="277"/>
      <c r="J25" s="277"/>
      <c r="K25" s="278"/>
    </row>
    <row r="26" spans="1:11" ht="12.75">
      <c r="A26" s="245"/>
      <c r="B26" s="246"/>
      <c r="C26" s="573" t="s">
        <v>393</v>
      </c>
      <c r="D26" s="574"/>
      <c r="E26" s="240" t="s">
        <v>378</v>
      </c>
      <c r="F26" s="264" t="s">
        <v>417</v>
      </c>
      <c r="G26" s="265" t="s">
        <v>418</v>
      </c>
      <c r="H26" s="243" t="s">
        <v>419</v>
      </c>
      <c r="I26" s="243" t="s">
        <v>420</v>
      </c>
      <c r="J26" s="265" t="s">
        <v>422</v>
      </c>
      <c r="K26" s="266"/>
    </row>
    <row r="27" spans="1:11" ht="12.75">
      <c r="A27" s="245"/>
      <c r="B27" s="246"/>
      <c r="C27" s="699" t="s">
        <v>394</v>
      </c>
      <c r="D27" s="700"/>
      <c r="E27" s="249" t="s">
        <v>379</v>
      </c>
      <c r="F27" s="270" t="s">
        <v>421</v>
      </c>
      <c r="G27" s="271" t="s">
        <v>418</v>
      </c>
      <c r="H27" s="271" t="s">
        <v>419</v>
      </c>
      <c r="I27" s="252" t="s">
        <v>420</v>
      </c>
      <c r="J27" s="252" t="s">
        <v>422</v>
      </c>
      <c r="K27" s="272"/>
    </row>
    <row r="28" spans="1:11" ht="13.5" thickBot="1">
      <c r="A28" s="245"/>
      <c r="B28" s="246"/>
      <c r="C28" s="273"/>
      <c r="D28" s="274"/>
      <c r="E28" s="256" t="s">
        <v>380</v>
      </c>
      <c r="F28" s="276"/>
      <c r="G28" s="277"/>
      <c r="H28" s="277"/>
      <c r="I28" s="277"/>
      <c r="J28" s="277"/>
      <c r="K28" s="278"/>
    </row>
    <row r="29" spans="1:11" ht="12.75">
      <c r="A29" s="279"/>
      <c r="B29" s="280"/>
      <c r="C29" s="575" t="s">
        <v>384</v>
      </c>
      <c r="D29" s="576"/>
      <c r="E29" s="282" t="s">
        <v>378</v>
      </c>
      <c r="F29" s="264"/>
      <c r="G29" s="265"/>
      <c r="H29" s="265"/>
      <c r="I29" s="265"/>
      <c r="J29" s="265"/>
      <c r="K29" s="266"/>
    </row>
    <row r="30" spans="1:11" ht="12.75">
      <c r="A30" s="279"/>
      <c r="B30" s="280"/>
      <c r="C30" s="176"/>
      <c r="D30" s="283"/>
      <c r="E30" s="163" t="s">
        <v>379</v>
      </c>
      <c r="F30" s="270"/>
      <c r="G30" s="271"/>
      <c r="H30" s="271"/>
      <c r="I30" s="271"/>
      <c r="J30" s="271"/>
      <c r="K30" s="272"/>
    </row>
    <row r="31" spans="1:11" ht="13.5" thickBot="1">
      <c r="A31" s="279"/>
      <c r="B31" s="280"/>
      <c r="C31" s="199"/>
      <c r="D31" s="284"/>
      <c r="E31" s="285" t="s">
        <v>380</v>
      </c>
      <c r="F31" s="276"/>
      <c r="G31" s="277"/>
      <c r="H31" s="277"/>
      <c r="I31" s="277"/>
      <c r="J31" s="277"/>
      <c r="K31" s="278"/>
    </row>
    <row r="32" spans="1:11" ht="12.75">
      <c r="A32" s="279"/>
      <c r="B32" s="280"/>
      <c r="C32" s="575" t="s">
        <v>384</v>
      </c>
      <c r="D32" s="576"/>
      <c r="E32" s="286" t="s">
        <v>378</v>
      </c>
      <c r="F32" s="264"/>
      <c r="G32" s="265"/>
      <c r="H32" s="265"/>
      <c r="I32" s="265"/>
      <c r="J32" s="265"/>
      <c r="K32" s="266"/>
    </row>
    <row r="33" spans="1:11" ht="12.75">
      <c r="A33" s="279"/>
      <c r="B33" s="280"/>
      <c r="C33" s="176"/>
      <c r="D33" s="283"/>
      <c r="E33" s="287" t="s">
        <v>379</v>
      </c>
      <c r="F33" s="270"/>
      <c r="G33" s="271"/>
      <c r="H33" s="271"/>
      <c r="I33" s="271"/>
      <c r="J33" s="271"/>
      <c r="K33" s="272"/>
    </row>
    <row r="34" spans="1:11" ht="13.5" thickBot="1">
      <c r="A34" s="288"/>
      <c r="B34" s="289"/>
      <c r="C34" s="199"/>
      <c r="D34" s="284"/>
      <c r="E34" s="290" t="s">
        <v>380</v>
      </c>
      <c r="F34" s="276"/>
      <c r="G34" s="277"/>
      <c r="H34" s="277"/>
      <c r="I34" s="277"/>
      <c r="J34" s="277"/>
      <c r="K34" s="278"/>
    </row>
    <row r="35" spans="1:11" ht="15.75" thickBot="1">
      <c r="A35" s="696" t="s">
        <v>423</v>
      </c>
      <c r="B35" s="696"/>
      <c r="C35" s="696"/>
      <c r="D35" s="696"/>
      <c r="E35" s="696"/>
      <c r="F35" s="696"/>
      <c r="G35" s="696"/>
      <c r="H35" s="696"/>
      <c r="I35" s="42"/>
      <c r="J35" s="42"/>
      <c r="K35" s="42"/>
    </row>
    <row r="36" spans="1:11" ht="13.5" thickBot="1">
      <c r="A36" s="234" t="s">
        <v>374</v>
      </c>
      <c r="B36" s="235"/>
      <c r="C36" s="234" t="s">
        <v>375</v>
      </c>
      <c r="D36" s="235"/>
      <c r="E36" s="236" t="s">
        <v>184</v>
      </c>
      <c r="F36" s="237" t="s">
        <v>377</v>
      </c>
      <c r="G36" s="238" t="s">
        <v>377</v>
      </c>
      <c r="H36" s="238" t="s">
        <v>377</v>
      </c>
      <c r="I36" s="238" t="s">
        <v>377</v>
      </c>
      <c r="J36" s="238" t="s">
        <v>377</v>
      </c>
      <c r="K36" s="239" t="s">
        <v>377</v>
      </c>
    </row>
    <row r="37" spans="1:11" ht="12.75">
      <c r="A37" s="701" t="s">
        <v>424</v>
      </c>
      <c r="B37" s="702"/>
      <c r="C37" s="573" t="s">
        <v>425</v>
      </c>
      <c r="D37" s="574"/>
      <c r="E37" s="240" t="s">
        <v>378</v>
      </c>
      <c r="F37" s="241" t="s">
        <v>428</v>
      </c>
      <c r="G37" s="243" t="s">
        <v>429</v>
      </c>
      <c r="H37" s="242"/>
      <c r="I37" s="242"/>
      <c r="J37" s="242"/>
      <c r="K37" s="244"/>
    </row>
    <row r="38" spans="1:11" ht="12.75">
      <c r="A38" s="245"/>
      <c r="B38" s="246"/>
      <c r="C38" s="247"/>
      <c r="D38" s="248"/>
      <c r="E38" s="249" t="s">
        <v>379</v>
      </c>
      <c r="F38" s="291" t="s">
        <v>428</v>
      </c>
      <c r="G38" s="252" t="s">
        <v>429</v>
      </c>
      <c r="H38" s="251"/>
      <c r="I38" s="251"/>
      <c r="J38" s="251"/>
      <c r="K38" s="253"/>
    </row>
    <row r="39" spans="1:11" ht="13.5" thickBot="1">
      <c r="A39" s="245"/>
      <c r="B39" s="246"/>
      <c r="C39" s="254"/>
      <c r="D39" s="255"/>
      <c r="E39" s="256" t="s">
        <v>380</v>
      </c>
      <c r="F39" s="257"/>
      <c r="G39" s="258"/>
      <c r="H39" s="258"/>
      <c r="I39" s="258"/>
      <c r="J39" s="258"/>
      <c r="K39" s="259"/>
    </row>
    <row r="40" spans="1:11" ht="12.75">
      <c r="A40" s="245"/>
      <c r="B40" s="246"/>
      <c r="C40" s="573" t="s">
        <v>426</v>
      </c>
      <c r="D40" s="574"/>
      <c r="E40" s="240" t="s">
        <v>378</v>
      </c>
      <c r="F40" s="260" t="s">
        <v>430</v>
      </c>
      <c r="G40" s="242" t="s">
        <v>431</v>
      </c>
      <c r="H40" s="242" t="s">
        <v>432</v>
      </c>
      <c r="I40" s="242"/>
      <c r="J40" s="242"/>
      <c r="K40" s="244"/>
    </row>
    <row r="41" spans="1:11" ht="12.75">
      <c r="A41" s="245"/>
      <c r="B41" s="246"/>
      <c r="C41" s="247"/>
      <c r="D41" s="248"/>
      <c r="E41" s="249" t="s">
        <v>379</v>
      </c>
      <c r="F41" s="250" t="s">
        <v>430</v>
      </c>
      <c r="G41" s="252" t="s">
        <v>431</v>
      </c>
      <c r="H41" s="251" t="s">
        <v>432</v>
      </c>
      <c r="I41" s="251"/>
      <c r="J41" s="251"/>
      <c r="K41" s="253"/>
    </row>
    <row r="42" spans="1:11" ht="13.5" thickBot="1">
      <c r="A42" s="245"/>
      <c r="B42" s="246"/>
      <c r="C42" s="254"/>
      <c r="D42" s="255"/>
      <c r="E42" s="256" t="s">
        <v>380</v>
      </c>
      <c r="F42" s="257"/>
      <c r="G42" s="258"/>
      <c r="H42" s="258"/>
      <c r="I42" s="258"/>
      <c r="J42" s="258"/>
      <c r="K42" s="259"/>
    </row>
    <row r="43" spans="1:11" ht="12.75">
      <c r="A43" s="245"/>
      <c r="B43" s="246"/>
      <c r="C43" s="573" t="s">
        <v>427</v>
      </c>
      <c r="D43" s="574"/>
      <c r="E43" s="240" t="s">
        <v>378</v>
      </c>
      <c r="F43" s="260" t="s">
        <v>433</v>
      </c>
      <c r="G43" s="242" t="s">
        <v>434</v>
      </c>
      <c r="H43" s="242"/>
      <c r="I43" s="242"/>
      <c r="J43" s="242"/>
      <c r="K43" s="244"/>
    </row>
    <row r="44" spans="1:11" ht="12.75">
      <c r="A44" s="245"/>
      <c r="B44" s="246"/>
      <c r="C44" s="247"/>
      <c r="D44" s="248"/>
      <c r="E44" s="249" t="s">
        <v>379</v>
      </c>
      <c r="F44" s="291" t="s">
        <v>433</v>
      </c>
      <c r="G44" s="251" t="s">
        <v>434</v>
      </c>
      <c r="H44" s="251"/>
      <c r="I44" s="251"/>
      <c r="J44" s="251"/>
      <c r="K44" s="253"/>
    </row>
    <row r="45" spans="1:11" ht="13.5" thickBot="1">
      <c r="A45" s="245"/>
      <c r="B45" s="246"/>
      <c r="C45" s="254"/>
      <c r="D45" s="255"/>
      <c r="E45" s="256" t="s">
        <v>380</v>
      </c>
      <c r="F45" s="257"/>
      <c r="G45" s="258"/>
      <c r="H45" s="258"/>
      <c r="I45" s="258"/>
      <c r="J45" s="258"/>
      <c r="K45" s="259"/>
    </row>
    <row r="46" spans="1:11" ht="12.75">
      <c r="A46" s="245"/>
      <c r="B46" s="246"/>
      <c r="C46" s="573" t="s">
        <v>384</v>
      </c>
      <c r="D46" s="574"/>
      <c r="E46" s="240" t="s">
        <v>378</v>
      </c>
      <c r="F46" s="241"/>
      <c r="G46" s="242"/>
      <c r="H46" s="242"/>
      <c r="I46" s="242"/>
      <c r="J46" s="242"/>
      <c r="K46" s="244"/>
    </row>
    <row r="47" spans="1:11" ht="12.75">
      <c r="A47" s="245"/>
      <c r="B47" s="246"/>
      <c r="C47" s="247"/>
      <c r="D47" s="248"/>
      <c r="E47" s="249" t="s">
        <v>379</v>
      </c>
      <c r="F47" s="250"/>
      <c r="G47" s="251"/>
      <c r="H47" s="251"/>
      <c r="I47" s="251"/>
      <c r="J47" s="251"/>
      <c r="K47" s="253"/>
    </row>
    <row r="48" spans="1:11" ht="13.5" thickBot="1">
      <c r="A48" s="261"/>
      <c r="B48" s="262"/>
      <c r="C48" s="254"/>
      <c r="D48" s="255"/>
      <c r="E48" s="256" t="s">
        <v>380</v>
      </c>
      <c r="F48" s="257"/>
      <c r="G48" s="258"/>
      <c r="H48" s="258"/>
      <c r="I48" s="258"/>
      <c r="J48" s="258"/>
      <c r="K48" s="259"/>
    </row>
    <row r="49" spans="1:11" ht="12.75">
      <c r="A49" s="701" t="s">
        <v>435</v>
      </c>
      <c r="B49" s="702"/>
      <c r="C49" s="573" t="s">
        <v>436</v>
      </c>
      <c r="D49" s="574"/>
      <c r="E49" s="263" t="s">
        <v>378</v>
      </c>
      <c r="F49" s="264" t="s">
        <v>439</v>
      </c>
      <c r="G49" s="265" t="s">
        <v>440</v>
      </c>
      <c r="H49" s="243" t="s">
        <v>441</v>
      </c>
      <c r="I49" s="265"/>
      <c r="J49" s="265"/>
      <c r="K49" s="266"/>
    </row>
    <row r="50" spans="1:11" ht="12.75">
      <c r="A50" s="697"/>
      <c r="B50" s="698"/>
      <c r="C50" s="267"/>
      <c r="D50" s="268"/>
      <c r="E50" s="269" t="s">
        <v>379</v>
      </c>
      <c r="F50" s="270" t="s">
        <v>439</v>
      </c>
      <c r="G50" s="271" t="s">
        <v>440</v>
      </c>
      <c r="H50" s="252" t="s">
        <v>441</v>
      </c>
      <c r="I50" s="271"/>
      <c r="J50" s="271"/>
      <c r="K50" s="272"/>
    </row>
    <row r="51" spans="1:11" ht="13.5" thickBot="1">
      <c r="A51" s="245"/>
      <c r="B51" s="246"/>
      <c r="C51" s="273"/>
      <c r="D51" s="274"/>
      <c r="E51" s="275" t="s">
        <v>380</v>
      </c>
      <c r="F51" s="276"/>
      <c r="G51" s="277"/>
      <c r="H51" s="277"/>
      <c r="I51" s="277"/>
      <c r="J51" s="277"/>
      <c r="K51" s="278"/>
    </row>
    <row r="52" spans="1:11" ht="12.75">
      <c r="A52" s="245"/>
      <c r="B52" s="246"/>
      <c r="C52" s="573" t="s">
        <v>437</v>
      </c>
      <c r="D52" s="574"/>
      <c r="E52" s="240" t="s">
        <v>378</v>
      </c>
      <c r="F52" s="264" t="s">
        <v>454</v>
      </c>
      <c r="G52" s="243" t="s">
        <v>455</v>
      </c>
      <c r="H52" s="265" t="s">
        <v>456</v>
      </c>
      <c r="I52" s="265"/>
      <c r="J52" s="265"/>
      <c r="K52" s="266"/>
    </row>
    <row r="53" spans="1:11" ht="12.75">
      <c r="A53" s="245"/>
      <c r="B53" s="246"/>
      <c r="C53" s="699" t="s">
        <v>438</v>
      </c>
      <c r="D53" s="700"/>
      <c r="E53" s="249" t="s">
        <v>379</v>
      </c>
      <c r="F53" s="291" t="s">
        <v>454</v>
      </c>
      <c r="G53" s="252" t="s">
        <v>455</v>
      </c>
      <c r="H53" s="271" t="s">
        <v>456</v>
      </c>
      <c r="I53" s="271"/>
      <c r="J53" s="271"/>
      <c r="K53" s="272"/>
    </row>
    <row r="54" spans="1:11" ht="13.5" thickBot="1">
      <c r="A54" s="245"/>
      <c r="B54" s="246"/>
      <c r="C54" s="273"/>
      <c r="D54" s="274"/>
      <c r="E54" s="256" t="s">
        <v>380</v>
      </c>
      <c r="F54" s="276"/>
      <c r="G54" s="277"/>
      <c r="H54" s="277"/>
      <c r="I54" s="277"/>
      <c r="J54" s="277"/>
      <c r="K54" s="278"/>
    </row>
    <row r="55" spans="1:11" ht="12.75">
      <c r="A55" s="279"/>
      <c r="B55" s="280"/>
      <c r="C55" s="575" t="s">
        <v>384</v>
      </c>
      <c r="D55" s="576"/>
      <c r="E55" s="282" t="s">
        <v>378</v>
      </c>
      <c r="F55" s="264"/>
      <c r="G55" s="265"/>
      <c r="H55" s="265"/>
      <c r="I55" s="265"/>
      <c r="J55" s="265"/>
      <c r="K55" s="266"/>
    </row>
    <row r="56" spans="1:11" ht="12.75">
      <c r="A56" s="279"/>
      <c r="B56" s="280"/>
      <c r="C56" s="176"/>
      <c r="D56" s="283"/>
      <c r="E56" s="163" t="s">
        <v>379</v>
      </c>
      <c r="F56" s="270"/>
      <c r="G56" s="271"/>
      <c r="H56" s="271"/>
      <c r="I56" s="271"/>
      <c r="J56" s="271"/>
      <c r="K56" s="272"/>
    </row>
    <row r="57" spans="1:11" ht="13.5" thickBot="1">
      <c r="A57" s="288"/>
      <c r="B57" s="289"/>
      <c r="C57" s="199"/>
      <c r="D57" s="284"/>
      <c r="E57" s="285" t="s">
        <v>380</v>
      </c>
      <c r="F57" s="276"/>
      <c r="G57" s="277"/>
      <c r="H57" s="277"/>
      <c r="I57" s="277"/>
      <c r="J57" s="277"/>
      <c r="K57" s="278"/>
    </row>
    <row r="58" spans="1:11" ht="12.75">
      <c r="A58" s="533" t="s">
        <v>442</v>
      </c>
      <c r="B58" s="534"/>
      <c r="C58" s="695" t="s">
        <v>447</v>
      </c>
      <c r="D58" s="576"/>
      <c r="E58" s="286" t="s">
        <v>378</v>
      </c>
      <c r="F58" s="241" t="s">
        <v>451</v>
      </c>
      <c r="G58" s="243" t="s">
        <v>452</v>
      </c>
      <c r="H58" s="242" t="s">
        <v>453</v>
      </c>
      <c r="I58" s="242"/>
      <c r="J58" s="242"/>
      <c r="K58" s="244"/>
    </row>
    <row r="59" spans="1:11" ht="12.75">
      <c r="A59" s="535" t="s">
        <v>443</v>
      </c>
      <c r="B59" s="536"/>
      <c r="C59" s="693" t="s">
        <v>448</v>
      </c>
      <c r="D59" s="694"/>
      <c r="E59" s="287" t="s">
        <v>379</v>
      </c>
      <c r="F59" s="250" t="s">
        <v>451</v>
      </c>
      <c r="G59" s="252" t="s">
        <v>452</v>
      </c>
      <c r="H59" s="251" t="s">
        <v>453</v>
      </c>
      <c r="I59" s="251"/>
      <c r="J59" s="251"/>
      <c r="K59" s="253"/>
    </row>
    <row r="60" spans="1:11" ht="13.5" thickBot="1">
      <c r="A60" s="535" t="s">
        <v>444</v>
      </c>
      <c r="B60" s="536"/>
      <c r="C60" s="292"/>
      <c r="D60" s="284"/>
      <c r="E60" s="290" t="s">
        <v>380</v>
      </c>
      <c r="F60" s="257"/>
      <c r="G60" s="258"/>
      <c r="H60" s="258"/>
      <c r="I60" s="258"/>
      <c r="J60" s="258"/>
      <c r="K60" s="259"/>
    </row>
    <row r="61" spans="1:11" ht="12.75">
      <c r="A61" s="279"/>
      <c r="B61" s="280"/>
      <c r="C61" s="695" t="s">
        <v>384</v>
      </c>
      <c r="D61" s="576"/>
      <c r="E61" s="286" t="s">
        <v>378</v>
      </c>
      <c r="F61" s="241"/>
      <c r="G61" s="242"/>
      <c r="H61" s="242"/>
      <c r="I61" s="242"/>
      <c r="J61" s="242"/>
      <c r="K61" s="244"/>
    </row>
    <row r="62" spans="1:11" ht="12.75">
      <c r="A62" s="279"/>
      <c r="B62" s="280"/>
      <c r="C62" s="293"/>
      <c r="D62" s="283"/>
      <c r="E62" s="287" t="s">
        <v>379</v>
      </c>
      <c r="F62" s="250"/>
      <c r="G62" s="251"/>
      <c r="H62" s="251"/>
      <c r="I62" s="251"/>
      <c r="J62" s="251"/>
      <c r="K62" s="253"/>
    </row>
    <row r="63" spans="1:11" ht="13.5" thickBot="1">
      <c r="A63" s="288"/>
      <c r="B63" s="289"/>
      <c r="C63" s="292"/>
      <c r="D63" s="284"/>
      <c r="E63" s="290" t="s">
        <v>380</v>
      </c>
      <c r="F63" s="257"/>
      <c r="G63" s="258"/>
      <c r="H63" s="258"/>
      <c r="I63" s="258"/>
      <c r="J63" s="258"/>
      <c r="K63" s="259"/>
    </row>
    <row r="64" spans="1:11" ht="12.75">
      <c r="A64" s="533" t="s">
        <v>445</v>
      </c>
      <c r="B64" s="534"/>
      <c r="C64" s="575" t="s">
        <v>449</v>
      </c>
      <c r="D64" s="576"/>
      <c r="E64" s="286" t="s">
        <v>378</v>
      </c>
      <c r="F64" s="264" t="s">
        <v>457</v>
      </c>
      <c r="G64" s="243" t="s">
        <v>458</v>
      </c>
      <c r="H64" s="265" t="s">
        <v>459</v>
      </c>
      <c r="I64" s="265"/>
      <c r="J64" s="265"/>
      <c r="K64" s="266"/>
    </row>
    <row r="65" spans="1:11" ht="12.75">
      <c r="A65" s="535" t="s">
        <v>446</v>
      </c>
      <c r="B65" s="536"/>
      <c r="C65" s="693" t="s">
        <v>450</v>
      </c>
      <c r="D65" s="694"/>
      <c r="E65" s="287" t="s">
        <v>379</v>
      </c>
      <c r="F65" s="291" t="s">
        <v>457</v>
      </c>
      <c r="G65" s="252" t="s">
        <v>458</v>
      </c>
      <c r="H65" s="271" t="s">
        <v>459</v>
      </c>
      <c r="I65" s="271"/>
      <c r="J65" s="271"/>
      <c r="K65" s="272"/>
    </row>
    <row r="66" spans="1:11" ht="13.5" thickBot="1">
      <c r="A66" s="279"/>
      <c r="B66" s="280"/>
      <c r="C66" s="292"/>
      <c r="D66" s="284"/>
      <c r="E66" s="290" t="s">
        <v>380</v>
      </c>
      <c r="F66" s="276"/>
      <c r="G66" s="277"/>
      <c r="H66" s="277"/>
      <c r="I66" s="277"/>
      <c r="J66" s="277"/>
      <c r="K66" s="278"/>
    </row>
    <row r="67" spans="1:11" ht="12.75">
      <c r="A67" s="279"/>
      <c r="B67" s="280"/>
      <c r="C67" s="695" t="s">
        <v>384</v>
      </c>
      <c r="D67" s="576"/>
      <c r="E67" s="286" t="s">
        <v>378</v>
      </c>
      <c r="F67" s="264"/>
      <c r="G67" s="265"/>
      <c r="H67" s="265"/>
      <c r="I67" s="265"/>
      <c r="J67" s="265"/>
      <c r="K67" s="266"/>
    </row>
    <row r="68" spans="1:11" ht="12.75">
      <c r="A68" s="279"/>
      <c r="B68" s="280"/>
      <c r="C68" s="293"/>
      <c r="D68" s="283"/>
      <c r="E68" s="287" t="s">
        <v>379</v>
      </c>
      <c r="F68" s="270"/>
      <c r="G68" s="271"/>
      <c r="H68" s="271"/>
      <c r="I68" s="271"/>
      <c r="J68" s="271"/>
      <c r="K68" s="272"/>
    </row>
    <row r="69" spans="1:11" ht="13.5" thickBot="1">
      <c r="A69" s="288"/>
      <c r="B69" s="289"/>
      <c r="C69" s="292"/>
      <c r="D69" s="284"/>
      <c r="E69" s="290" t="s">
        <v>380</v>
      </c>
      <c r="F69" s="276"/>
      <c r="G69" s="277"/>
      <c r="H69" s="277"/>
      <c r="I69" s="277"/>
      <c r="J69" s="277"/>
      <c r="K69" s="278"/>
    </row>
    <row r="70" spans="1:11" ht="15">
      <c r="A70" s="696" t="s">
        <v>462</v>
      </c>
      <c r="B70" s="696"/>
      <c r="C70" s="696"/>
      <c r="D70" s="696"/>
      <c r="E70" s="696"/>
      <c r="F70" s="696"/>
      <c r="G70" s="1"/>
      <c r="H70" s="1"/>
      <c r="I70" s="1"/>
      <c r="J70" s="1"/>
      <c r="K70" s="1"/>
    </row>
    <row r="71" spans="1:11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 thickBot="1">
      <c r="A72" s="685" t="s">
        <v>374</v>
      </c>
      <c r="B72" s="686"/>
      <c r="C72" s="690" t="s">
        <v>476</v>
      </c>
      <c r="D72" s="691"/>
      <c r="E72" s="692"/>
      <c r="F72" s="690" t="s">
        <v>463</v>
      </c>
      <c r="G72" s="692"/>
      <c r="H72" s="690" t="s">
        <v>464</v>
      </c>
      <c r="I72" s="692"/>
      <c r="J72" s="685" t="s">
        <v>465</v>
      </c>
      <c r="K72" s="686"/>
    </row>
    <row r="73" spans="1:11" ht="12.75">
      <c r="A73" s="687" t="s">
        <v>466</v>
      </c>
      <c r="B73" s="688"/>
      <c r="C73" s="671" t="s">
        <v>468</v>
      </c>
      <c r="D73" s="672"/>
      <c r="E73" s="673"/>
      <c r="F73" s="674">
        <v>4</v>
      </c>
      <c r="G73" s="675"/>
      <c r="H73" s="689">
        <v>2</v>
      </c>
      <c r="I73" s="689"/>
      <c r="J73" s="665"/>
      <c r="K73" s="666"/>
    </row>
    <row r="74" spans="1:11" ht="12.75">
      <c r="A74" s="535" t="s">
        <v>467</v>
      </c>
      <c r="B74" s="536"/>
      <c r="C74" s="668" t="s">
        <v>213</v>
      </c>
      <c r="D74" s="511"/>
      <c r="E74" s="669"/>
      <c r="F74" s="549">
        <v>0.4</v>
      </c>
      <c r="G74" s="580"/>
      <c r="H74" s="580"/>
      <c r="I74" s="580"/>
      <c r="J74" s="580"/>
      <c r="K74" s="550"/>
    </row>
    <row r="75" spans="1:11" ht="13.5" thickBot="1">
      <c r="A75" s="288"/>
      <c r="B75" s="289"/>
      <c r="C75" s="662" t="s">
        <v>214</v>
      </c>
      <c r="D75" s="663"/>
      <c r="E75" s="664"/>
      <c r="F75" s="662">
        <f>F73*F74</f>
        <v>1.6</v>
      </c>
      <c r="G75" s="663"/>
      <c r="H75" s="663">
        <f>H73*F74</f>
        <v>0.8</v>
      </c>
      <c r="I75" s="663"/>
      <c r="J75" s="663">
        <f>J73*F74</f>
        <v>0</v>
      </c>
      <c r="K75" s="664"/>
    </row>
    <row r="76" spans="1:11" ht="12.75">
      <c r="A76" s="533" t="s">
        <v>469</v>
      </c>
      <c r="B76" s="534"/>
      <c r="C76" s="671" t="s">
        <v>468</v>
      </c>
      <c r="D76" s="672"/>
      <c r="E76" s="673"/>
      <c r="F76" s="674">
        <v>2</v>
      </c>
      <c r="G76" s="675"/>
      <c r="H76" s="676">
        <v>5</v>
      </c>
      <c r="I76" s="676"/>
      <c r="J76" s="665"/>
      <c r="K76" s="666"/>
    </row>
    <row r="77" spans="1:11" ht="12.75">
      <c r="A77" s="535" t="s">
        <v>470</v>
      </c>
      <c r="B77" s="536"/>
      <c r="C77" s="668" t="s">
        <v>213</v>
      </c>
      <c r="D77" s="511"/>
      <c r="E77" s="669"/>
      <c r="F77" s="549">
        <v>0.25</v>
      </c>
      <c r="G77" s="580"/>
      <c r="H77" s="580"/>
      <c r="I77" s="580"/>
      <c r="J77" s="580"/>
      <c r="K77" s="550"/>
    </row>
    <row r="78" spans="1:11" ht="13.5" thickBot="1">
      <c r="A78" s="537" t="s">
        <v>471</v>
      </c>
      <c r="B78" s="538"/>
      <c r="C78" s="662" t="s">
        <v>214</v>
      </c>
      <c r="D78" s="663"/>
      <c r="E78" s="664"/>
      <c r="F78" s="662">
        <f>F76*F77</f>
        <v>0.5</v>
      </c>
      <c r="G78" s="663"/>
      <c r="H78" s="663">
        <f>H76*F77</f>
        <v>1.25</v>
      </c>
      <c r="I78" s="663"/>
      <c r="J78" s="663">
        <f>J76*F77</f>
        <v>0</v>
      </c>
      <c r="K78" s="664"/>
    </row>
    <row r="79" spans="1:11" ht="12.75">
      <c r="A79" s="533" t="s">
        <v>473</v>
      </c>
      <c r="B79" s="534"/>
      <c r="C79" s="682" t="s">
        <v>468</v>
      </c>
      <c r="D79" s="683"/>
      <c r="E79" s="684"/>
      <c r="F79" s="674">
        <v>3</v>
      </c>
      <c r="G79" s="675"/>
      <c r="H79" s="676">
        <v>2</v>
      </c>
      <c r="I79" s="676"/>
      <c r="J79" s="665"/>
      <c r="K79" s="666"/>
    </row>
    <row r="80" spans="1:11" ht="12.75">
      <c r="A80" s="535" t="s">
        <v>474</v>
      </c>
      <c r="B80" s="536"/>
      <c r="C80" s="677" t="s">
        <v>213</v>
      </c>
      <c r="D80" s="511"/>
      <c r="E80" s="678"/>
      <c r="F80" s="549">
        <v>0.15</v>
      </c>
      <c r="G80" s="580"/>
      <c r="H80" s="580"/>
      <c r="I80" s="580"/>
      <c r="J80" s="580"/>
      <c r="K80" s="550"/>
    </row>
    <row r="81" spans="1:11" ht="13.5" thickBot="1">
      <c r="A81" s="537" t="s">
        <v>475</v>
      </c>
      <c r="B81" s="538"/>
      <c r="C81" s="679" t="s">
        <v>214</v>
      </c>
      <c r="D81" s="680"/>
      <c r="E81" s="681"/>
      <c r="F81" s="662">
        <f>F79*F80</f>
        <v>0.44999999999999996</v>
      </c>
      <c r="G81" s="663"/>
      <c r="H81" s="663">
        <f>H79*F80</f>
        <v>0.3</v>
      </c>
      <c r="I81" s="663"/>
      <c r="J81" s="663">
        <f>J79*F80</f>
        <v>0</v>
      </c>
      <c r="K81" s="664"/>
    </row>
    <row r="82" spans="1:11" ht="12.75">
      <c r="A82" s="670" t="s">
        <v>472</v>
      </c>
      <c r="B82" s="534"/>
      <c r="C82" s="671" t="s">
        <v>468</v>
      </c>
      <c r="D82" s="672"/>
      <c r="E82" s="673"/>
      <c r="F82" s="674">
        <v>1</v>
      </c>
      <c r="G82" s="675"/>
      <c r="H82" s="676">
        <v>4</v>
      </c>
      <c r="I82" s="676"/>
      <c r="J82" s="665"/>
      <c r="K82" s="666"/>
    </row>
    <row r="83" spans="1:11" ht="12.75">
      <c r="A83" s="667" t="s">
        <v>471</v>
      </c>
      <c r="B83" s="536"/>
      <c r="C83" s="668" t="s">
        <v>213</v>
      </c>
      <c r="D83" s="511"/>
      <c r="E83" s="669"/>
      <c r="F83" s="549">
        <v>0.2</v>
      </c>
      <c r="G83" s="580"/>
      <c r="H83" s="580"/>
      <c r="I83" s="580"/>
      <c r="J83" s="580"/>
      <c r="K83" s="550"/>
    </row>
    <row r="84" spans="1:11" ht="13.5" thickBot="1">
      <c r="A84" s="294"/>
      <c r="B84" s="295"/>
      <c r="C84" s="662" t="s">
        <v>214</v>
      </c>
      <c r="D84" s="663"/>
      <c r="E84" s="664"/>
      <c r="F84" s="662">
        <f>F82*F83</f>
        <v>0.2</v>
      </c>
      <c r="G84" s="663"/>
      <c r="H84" s="663">
        <f>H82*F83</f>
        <v>0.8</v>
      </c>
      <c r="I84" s="663"/>
      <c r="J84" s="663">
        <f>J82*F83</f>
        <v>0</v>
      </c>
      <c r="K84" s="664"/>
    </row>
    <row r="85" spans="1:11" ht="13.5" thickBot="1">
      <c r="A85" s="657" t="s">
        <v>478</v>
      </c>
      <c r="B85" s="658"/>
      <c r="C85" s="658"/>
      <c r="D85" s="658"/>
      <c r="E85" s="659"/>
      <c r="F85" s="660">
        <f>SUM(F75+F78+F81+F84)</f>
        <v>2.75</v>
      </c>
      <c r="G85" s="661"/>
      <c r="H85" s="660">
        <f>SUM(H75+H78+H81+H84)</f>
        <v>3.1499999999999995</v>
      </c>
      <c r="I85" s="661"/>
      <c r="J85" s="660">
        <f>SUM(J75+J78+J81+J84)</f>
        <v>0</v>
      </c>
      <c r="K85" s="661"/>
    </row>
    <row r="86" spans="1:1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.75" thickBot="1">
      <c r="A87" s="653" t="s">
        <v>491</v>
      </c>
      <c r="B87" s="654"/>
      <c r="C87" s="654"/>
      <c r="D87" s="654"/>
      <c r="E87" s="654"/>
      <c r="F87" s="654"/>
      <c r="G87" s="654"/>
      <c r="H87" s="655" t="s">
        <v>490</v>
      </c>
      <c r="I87" s="655"/>
      <c r="J87" s="42"/>
      <c r="K87" s="42"/>
    </row>
    <row r="88" spans="1:11" ht="12.75">
      <c r="A88" s="296" t="s">
        <v>479</v>
      </c>
      <c r="B88" s="296" t="s">
        <v>480</v>
      </c>
      <c r="C88" s="296" t="s">
        <v>481</v>
      </c>
      <c r="D88" s="297" t="s">
        <v>482</v>
      </c>
      <c r="E88" s="281"/>
      <c r="F88" s="298"/>
      <c r="G88" s="299" t="str">
        <f>F90</f>
        <v>jakość a cena</v>
      </c>
      <c r="H88" s="300" t="str">
        <f>F91</f>
        <v>cena</v>
      </c>
      <c r="I88" s="301"/>
      <c r="J88" s="302" t="str">
        <f>F90</f>
        <v>jakość a cena</v>
      </c>
      <c r="K88" s="300" t="str">
        <f>F92</f>
        <v>uniwersalność</v>
      </c>
    </row>
    <row r="89" spans="1:11" ht="13.5" thickBot="1">
      <c r="A89" s="303" t="s">
        <v>483</v>
      </c>
      <c r="B89" s="303" t="s">
        <v>484</v>
      </c>
      <c r="C89" s="303" t="s">
        <v>489</v>
      </c>
      <c r="D89" s="304" t="s">
        <v>488</v>
      </c>
      <c r="E89" s="305" t="s">
        <v>477</v>
      </c>
      <c r="F89" s="306" t="s">
        <v>97</v>
      </c>
      <c r="G89" s="301"/>
      <c r="H89" s="307"/>
      <c r="I89" s="301"/>
      <c r="J89" s="301"/>
      <c r="K89" s="301"/>
    </row>
    <row r="90" spans="1:11" ht="12.75">
      <c r="A90" s="308">
        <v>1.5</v>
      </c>
      <c r="B90" s="308">
        <v>3</v>
      </c>
      <c r="C90" s="308">
        <v>2</v>
      </c>
      <c r="D90" s="308">
        <v>4</v>
      </c>
      <c r="E90" s="309">
        <v>4.5</v>
      </c>
      <c r="F90" s="310" t="s">
        <v>485</v>
      </c>
      <c r="G90" s="301"/>
      <c r="H90" s="307"/>
      <c r="I90" s="301"/>
      <c r="J90" s="301"/>
      <c r="K90" s="301"/>
    </row>
    <row r="91" spans="1:11" ht="12.75">
      <c r="A91" s="311">
        <v>1</v>
      </c>
      <c r="B91" s="311">
        <v>2</v>
      </c>
      <c r="C91" s="311">
        <v>1</v>
      </c>
      <c r="D91" s="311">
        <v>5</v>
      </c>
      <c r="E91" s="312">
        <v>3</v>
      </c>
      <c r="F91" s="313" t="s">
        <v>451</v>
      </c>
      <c r="G91" s="42"/>
      <c r="H91" s="21"/>
      <c r="I91" s="42"/>
      <c r="J91" s="42"/>
      <c r="K91" s="42"/>
    </row>
    <row r="92" spans="1:11" ht="12.75">
      <c r="A92" s="314">
        <v>4</v>
      </c>
      <c r="B92" s="314">
        <v>3.5</v>
      </c>
      <c r="C92" s="314">
        <v>5</v>
      </c>
      <c r="D92" s="314">
        <v>2.5</v>
      </c>
      <c r="E92" s="315">
        <v>4</v>
      </c>
      <c r="F92" s="316" t="s">
        <v>487</v>
      </c>
      <c r="G92" s="42"/>
      <c r="H92" s="21"/>
      <c r="I92" s="42"/>
      <c r="J92" s="42"/>
      <c r="K92" s="42"/>
    </row>
    <row r="93" spans="1:11" ht="12.75">
      <c r="A93" s="317">
        <v>5</v>
      </c>
      <c r="B93" s="318">
        <v>4.5</v>
      </c>
      <c r="C93" s="311">
        <v>5</v>
      </c>
      <c r="D93" s="311">
        <v>1</v>
      </c>
      <c r="E93" s="312">
        <v>4</v>
      </c>
      <c r="F93" s="319" t="s">
        <v>486</v>
      </c>
      <c r="G93" s="42"/>
      <c r="H93" s="21"/>
      <c r="I93" s="42"/>
      <c r="J93" s="42"/>
      <c r="K93" s="42"/>
    </row>
    <row r="94" spans="1:11" ht="13.5" thickBot="1">
      <c r="A94" s="320">
        <v>5</v>
      </c>
      <c r="B94" s="320">
        <v>4</v>
      </c>
      <c r="C94" s="320">
        <v>5</v>
      </c>
      <c r="D94" s="320">
        <v>1</v>
      </c>
      <c r="E94" s="321">
        <v>3</v>
      </c>
      <c r="F94" s="322" t="s">
        <v>453</v>
      </c>
      <c r="G94" s="42"/>
      <c r="H94" s="21"/>
      <c r="I94" s="42"/>
      <c r="J94" s="42"/>
      <c r="K94" s="42"/>
    </row>
    <row r="95" spans="1:11" ht="12.75">
      <c r="A95" s="323"/>
      <c r="B95" s="323"/>
      <c r="C95" s="323"/>
      <c r="D95" s="323"/>
      <c r="E95" s="323"/>
      <c r="F95" s="324"/>
      <c r="G95" s="42"/>
      <c r="H95" s="42"/>
      <c r="I95" s="42"/>
      <c r="J95" s="42"/>
      <c r="K95" s="42"/>
    </row>
    <row r="96" spans="1:11" ht="12.75">
      <c r="A96" s="323"/>
      <c r="B96" s="323"/>
      <c r="C96" s="323"/>
      <c r="D96" s="323"/>
      <c r="E96" s="323"/>
      <c r="F96" s="42"/>
      <c r="G96" s="42"/>
      <c r="H96" s="42"/>
      <c r="I96" s="42"/>
      <c r="J96" s="42"/>
      <c r="K96" s="42"/>
    </row>
    <row r="97" spans="1:11" ht="12.75">
      <c r="A97" s="323"/>
      <c r="B97" s="323"/>
      <c r="C97" s="325"/>
      <c r="D97" s="325"/>
      <c r="E97" s="325"/>
      <c r="F97" s="42"/>
      <c r="G97" s="302" t="str">
        <f>F90</f>
        <v>jakość a cena</v>
      </c>
      <c r="H97" s="326" t="str">
        <f>F93</f>
        <v>jakość </v>
      </c>
      <c r="I97" s="42"/>
      <c r="J97" s="302" t="str">
        <f>F91</f>
        <v>cena</v>
      </c>
      <c r="K97" s="326" t="str">
        <f>F92</f>
        <v>uniwersalność</v>
      </c>
    </row>
    <row r="98" spans="1:11" ht="12.75">
      <c r="A98" s="327"/>
      <c r="B98" s="327"/>
      <c r="C98" s="328"/>
      <c r="D98" s="328"/>
      <c r="E98" s="328"/>
      <c r="F98" s="21"/>
      <c r="G98" s="329"/>
      <c r="H98" s="326"/>
      <c r="I98" s="42"/>
      <c r="J98" s="329"/>
      <c r="K98" s="300"/>
    </row>
    <row r="99" spans="1:11" ht="12.75">
      <c r="A99" s="327"/>
      <c r="B99" s="327"/>
      <c r="C99" s="328"/>
      <c r="D99" s="328"/>
      <c r="E99" s="328"/>
      <c r="F99" s="21"/>
      <c r="G99" s="42"/>
      <c r="H99" s="42"/>
      <c r="I99" s="42"/>
      <c r="J99" s="42"/>
      <c r="K99" s="42"/>
    </row>
    <row r="100" spans="1:11" ht="12.75">
      <c r="A100" s="327"/>
      <c r="B100" s="327"/>
      <c r="C100" s="328"/>
      <c r="D100" s="328"/>
      <c r="E100" s="328"/>
      <c r="F100" s="21"/>
      <c r="G100" s="42"/>
      <c r="H100" s="42"/>
      <c r="I100" s="42"/>
      <c r="J100" s="42"/>
      <c r="K100" s="42"/>
    </row>
    <row r="101" spans="1:11" ht="12.75">
      <c r="A101" s="327"/>
      <c r="B101" s="327"/>
      <c r="C101" s="328"/>
      <c r="D101" s="328"/>
      <c r="E101" s="328"/>
      <c r="F101" s="21"/>
      <c r="G101" s="42"/>
      <c r="H101" s="42"/>
      <c r="I101" s="42"/>
      <c r="J101" s="42"/>
      <c r="K101" s="42"/>
    </row>
    <row r="102" spans="1:11" ht="12.75">
      <c r="A102" s="327"/>
      <c r="B102" s="327"/>
      <c r="C102" s="328"/>
      <c r="D102" s="328"/>
      <c r="E102" s="328"/>
      <c r="F102" s="21"/>
      <c r="G102" s="42"/>
      <c r="H102" s="42"/>
      <c r="I102" s="42"/>
      <c r="J102" s="42"/>
      <c r="K102" s="42"/>
    </row>
    <row r="103" spans="1:11" ht="12.75">
      <c r="A103" s="327"/>
      <c r="B103" s="327"/>
      <c r="C103" s="328"/>
      <c r="D103" s="328"/>
      <c r="E103" s="328"/>
      <c r="F103" s="21"/>
      <c r="G103" s="42"/>
      <c r="H103" s="42"/>
      <c r="I103" s="42"/>
      <c r="J103" s="42"/>
      <c r="K103" s="42"/>
    </row>
    <row r="104" spans="1:11" ht="12.75">
      <c r="A104" s="656"/>
      <c r="B104" s="656"/>
      <c r="C104" s="656"/>
      <c r="D104" s="656"/>
      <c r="E104" s="656"/>
      <c r="F104" s="656"/>
      <c r="G104" s="42"/>
      <c r="H104" s="42"/>
      <c r="I104" s="42"/>
      <c r="J104" s="42"/>
      <c r="K104" s="42"/>
    </row>
    <row r="105" spans="1:11" ht="12.75">
      <c r="A105" s="656"/>
      <c r="B105" s="656"/>
      <c r="C105" s="656"/>
      <c r="D105" s="656"/>
      <c r="E105" s="656"/>
      <c r="F105" s="656"/>
      <c r="G105" s="42"/>
      <c r="H105" s="42"/>
      <c r="I105" s="42"/>
      <c r="J105" s="42"/>
      <c r="K105" s="42"/>
    </row>
    <row r="106" spans="1:11" ht="12.75">
      <c r="A106" s="466"/>
      <c r="B106" s="466"/>
      <c r="C106" s="21"/>
      <c r="D106" s="21"/>
      <c r="E106" s="21"/>
      <c r="F106" s="21"/>
      <c r="G106" s="21"/>
      <c r="H106" s="21"/>
      <c r="I106" s="21"/>
      <c r="J106" s="21"/>
      <c r="K106" s="21"/>
    </row>
  </sheetData>
  <sheetProtection/>
  <mergeCells count="112">
    <mergeCell ref="A1:G1"/>
    <mergeCell ref="H1:I1"/>
    <mergeCell ref="A3:D3"/>
    <mergeCell ref="B4:D4"/>
    <mergeCell ref="E4:K4"/>
    <mergeCell ref="B7:D7"/>
    <mergeCell ref="E7:K7"/>
    <mergeCell ref="A9:H9"/>
    <mergeCell ref="A11:B11"/>
    <mergeCell ref="C11:D11"/>
    <mergeCell ref="B5:D5"/>
    <mergeCell ref="E5:K5"/>
    <mergeCell ref="B6:D6"/>
    <mergeCell ref="E6:K6"/>
    <mergeCell ref="A24:B24"/>
    <mergeCell ref="C26:D26"/>
    <mergeCell ref="C27:D27"/>
    <mergeCell ref="C29:D29"/>
    <mergeCell ref="C14:D14"/>
    <mergeCell ref="C17:D17"/>
    <mergeCell ref="C20:D20"/>
    <mergeCell ref="A23:B23"/>
    <mergeCell ref="C23:D23"/>
    <mergeCell ref="C40:D40"/>
    <mergeCell ref="C43:D43"/>
    <mergeCell ref="C46:D46"/>
    <mergeCell ref="A49:B49"/>
    <mergeCell ref="C49:D49"/>
    <mergeCell ref="C32:D32"/>
    <mergeCell ref="A35:H35"/>
    <mergeCell ref="A37:B37"/>
    <mergeCell ref="C37:D37"/>
    <mergeCell ref="A58:B58"/>
    <mergeCell ref="C58:D58"/>
    <mergeCell ref="A59:B59"/>
    <mergeCell ref="C59:D59"/>
    <mergeCell ref="A50:B50"/>
    <mergeCell ref="C52:D52"/>
    <mergeCell ref="C53:D53"/>
    <mergeCell ref="C55:D55"/>
    <mergeCell ref="A65:B65"/>
    <mergeCell ref="C65:D65"/>
    <mergeCell ref="C67:D67"/>
    <mergeCell ref="A70:F70"/>
    <mergeCell ref="A60:B60"/>
    <mergeCell ref="C61:D61"/>
    <mergeCell ref="A64:B64"/>
    <mergeCell ref="C64:D64"/>
    <mergeCell ref="J72:K72"/>
    <mergeCell ref="A73:B73"/>
    <mergeCell ref="C73:E73"/>
    <mergeCell ref="F73:G73"/>
    <mergeCell ref="H73:I73"/>
    <mergeCell ref="J73:K73"/>
    <mergeCell ref="A72:B72"/>
    <mergeCell ref="C72:E72"/>
    <mergeCell ref="F72:G72"/>
    <mergeCell ref="H72:I72"/>
    <mergeCell ref="A74:B74"/>
    <mergeCell ref="C74:E74"/>
    <mergeCell ref="F74:K74"/>
    <mergeCell ref="C75:E75"/>
    <mergeCell ref="F75:G75"/>
    <mergeCell ref="H75:I75"/>
    <mergeCell ref="J75:K75"/>
    <mergeCell ref="J76:K76"/>
    <mergeCell ref="A77:B77"/>
    <mergeCell ref="C77:E77"/>
    <mergeCell ref="F77:K77"/>
    <mergeCell ref="A76:B76"/>
    <mergeCell ref="C76:E76"/>
    <mergeCell ref="F76:G76"/>
    <mergeCell ref="H76:I76"/>
    <mergeCell ref="J78:K78"/>
    <mergeCell ref="A79:B79"/>
    <mergeCell ref="C79:E79"/>
    <mergeCell ref="F79:G79"/>
    <mergeCell ref="H79:I79"/>
    <mergeCell ref="J79:K79"/>
    <mergeCell ref="A78:B78"/>
    <mergeCell ref="C78:E78"/>
    <mergeCell ref="F78:G78"/>
    <mergeCell ref="H78:I78"/>
    <mergeCell ref="A80:B80"/>
    <mergeCell ref="C80:E80"/>
    <mergeCell ref="F80:K80"/>
    <mergeCell ref="A81:B81"/>
    <mergeCell ref="C81:E81"/>
    <mergeCell ref="F81:G81"/>
    <mergeCell ref="H81:I81"/>
    <mergeCell ref="J81:K81"/>
    <mergeCell ref="A83:B83"/>
    <mergeCell ref="C83:E83"/>
    <mergeCell ref="F83:K83"/>
    <mergeCell ref="A82:B82"/>
    <mergeCell ref="C82:E82"/>
    <mergeCell ref="F82:G82"/>
    <mergeCell ref="H82:I82"/>
    <mergeCell ref="J85:K85"/>
    <mergeCell ref="C84:E84"/>
    <mergeCell ref="F84:G84"/>
    <mergeCell ref="H84:I84"/>
    <mergeCell ref="J84:K84"/>
    <mergeCell ref="J82:K82"/>
    <mergeCell ref="A106:B106"/>
    <mergeCell ref="A87:G87"/>
    <mergeCell ref="H87:I87"/>
    <mergeCell ref="A104:F104"/>
    <mergeCell ref="A105:F105"/>
    <mergeCell ref="A85:E85"/>
    <mergeCell ref="F85:G85"/>
    <mergeCell ref="H85:I8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8">
      <selection activeCell="I36" sqref="I36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2.5">
      <c r="A6" s="1"/>
      <c r="B6" s="1"/>
      <c r="C6" s="1"/>
      <c r="D6" s="761" t="s">
        <v>341</v>
      </c>
      <c r="E6" s="761"/>
      <c r="F6" s="761"/>
      <c r="G6" s="761"/>
      <c r="H6" s="761"/>
      <c r="I6" s="761"/>
      <c r="J6" s="761"/>
      <c r="K6" s="761"/>
      <c r="L6" s="1"/>
      <c r="M6" s="1"/>
      <c r="N6" s="1"/>
    </row>
    <row r="7" spans="1:14" ht="18.75">
      <c r="A7" s="1"/>
      <c r="B7" s="1"/>
      <c r="C7" s="1"/>
      <c r="D7" s="1"/>
      <c r="E7" s="210"/>
      <c r="F7" s="1"/>
      <c r="G7" s="211" t="s">
        <v>342</v>
      </c>
      <c r="H7" s="762" t="s">
        <v>343</v>
      </c>
      <c r="I7" s="762"/>
      <c r="J7" s="762"/>
      <c r="K7" s="762"/>
      <c r="L7" s="1"/>
      <c r="M7" s="1"/>
      <c r="N7" s="1"/>
    </row>
    <row r="8" spans="1:14" ht="15">
      <c r="A8" s="1"/>
      <c r="B8" s="1"/>
      <c r="C8" s="1"/>
      <c r="D8" s="763"/>
      <c r="E8" s="763"/>
      <c r="F8" s="763"/>
      <c r="G8" s="763"/>
      <c r="H8" s="763"/>
      <c r="I8" s="763"/>
      <c r="J8" s="763"/>
      <c r="K8" s="763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>
      <c r="A10" s="1"/>
      <c r="B10" s="1"/>
      <c r="C10" s="1"/>
      <c r="D10" s="764" t="s">
        <v>344</v>
      </c>
      <c r="E10" s="765"/>
      <c r="F10" s="765"/>
      <c r="G10" s="765"/>
      <c r="H10" s="765"/>
      <c r="I10" s="765"/>
      <c r="J10" s="765"/>
      <c r="K10" s="765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757" t="s">
        <v>250</v>
      </c>
      <c r="F13" s="757"/>
      <c r="G13" s="757"/>
      <c r="H13" s="757"/>
      <c r="I13" s="757"/>
      <c r="J13" s="757"/>
      <c r="K13" s="1"/>
      <c r="L13" s="1"/>
      <c r="M13" s="1"/>
      <c r="N13" s="1"/>
    </row>
    <row r="14" spans="1:14" ht="12.75">
      <c r="A14" s="1"/>
      <c r="B14" s="1"/>
      <c r="C14" s="1"/>
      <c r="D14" s="1"/>
      <c r="E14" s="752" t="s">
        <v>345</v>
      </c>
      <c r="F14" s="753"/>
      <c r="G14" s="753"/>
      <c r="H14" s="753"/>
      <c r="I14" s="753"/>
      <c r="J14" s="754"/>
      <c r="K14" s="1"/>
      <c r="L14" s="1"/>
      <c r="M14" s="1"/>
      <c r="N14" s="1"/>
    </row>
    <row r="15" spans="1:14" ht="12.75">
      <c r="A15" s="1"/>
      <c r="B15" s="1"/>
      <c r="C15" s="1"/>
      <c r="D15" s="1"/>
      <c r="E15" s="758" t="s">
        <v>346</v>
      </c>
      <c r="F15" s="759"/>
      <c r="G15" s="759"/>
      <c r="H15" s="759"/>
      <c r="I15" s="759"/>
      <c r="J15" s="760"/>
      <c r="K15" s="1"/>
      <c r="L15" s="1"/>
      <c r="M15" s="1"/>
      <c r="N15" s="1"/>
    </row>
    <row r="16" spans="1:14" ht="12.75">
      <c r="A16" s="1"/>
      <c r="B16" s="1"/>
      <c r="C16" s="1"/>
      <c r="D16" s="1"/>
      <c r="E16" s="758" t="s">
        <v>347</v>
      </c>
      <c r="F16" s="759"/>
      <c r="G16" s="759"/>
      <c r="H16" s="759"/>
      <c r="I16" s="759"/>
      <c r="J16" s="760"/>
      <c r="K16" s="1"/>
      <c r="L16" s="1"/>
      <c r="M16" s="1"/>
      <c r="N16" s="1"/>
    </row>
    <row r="17" spans="1:14" ht="12.75">
      <c r="A17" s="1"/>
      <c r="B17" s="1"/>
      <c r="C17" s="1"/>
      <c r="D17" s="1"/>
      <c r="E17" s="752" t="s">
        <v>348</v>
      </c>
      <c r="F17" s="753"/>
      <c r="G17" s="753"/>
      <c r="H17" s="753"/>
      <c r="I17" s="753"/>
      <c r="J17" s="754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709" t="s">
        <v>349</v>
      </c>
      <c r="B21" s="709"/>
      <c r="C21" s="709"/>
      <c r="D21" s="709"/>
      <c r="E21" s="709"/>
      <c r="F21" s="1"/>
      <c r="G21" s="1"/>
      <c r="H21" s="747" t="s">
        <v>350</v>
      </c>
      <c r="I21" s="747"/>
      <c r="J21" s="747"/>
      <c r="K21" s="747"/>
      <c r="L21" s="1"/>
      <c r="M21" s="1"/>
      <c r="N21" s="1"/>
    </row>
    <row r="22" spans="1:14" ht="13.5" thickBot="1">
      <c r="A22" s="755" t="s">
        <v>351</v>
      </c>
      <c r="B22" s="756"/>
      <c r="C22" s="63">
        <v>2004</v>
      </c>
      <c r="D22" s="63">
        <v>2005</v>
      </c>
      <c r="E22" s="63">
        <v>2006</v>
      </c>
      <c r="F22" s="63">
        <v>2007</v>
      </c>
      <c r="G22" s="1"/>
      <c r="H22" s="738" t="s">
        <v>352</v>
      </c>
      <c r="I22" s="739"/>
      <c r="J22" s="739"/>
      <c r="K22" s="739"/>
      <c r="L22" s="739"/>
      <c r="M22" s="739"/>
      <c r="N22" s="740"/>
    </row>
    <row r="23" spans="1:14" ht="12.75">
      <c r="A23" s="565" t="s">
        <v>353</v>
      </c>
      <c r="B23" s="566"/>
      <c r="C23" s="213">
        <v>469</v>
      </c>
      <c r="D23" s="213">
        <v>700</v>
      </c>
      <c r="E23" s="213">
        <v>1100</v>
      </c>
      <c r="F23" s="213">
        <v>2000</v>
      </c>
      <c r="G23" s="1"/>
      <c r="H23" s="733" t="s">
        <v>354</v>
      </c>
      <c r="I23" s="734"/>
      <c r="J23" s="734"/>
      <c r="K23" s="734"/>
      <c r="L23" s="734"/>
      <c r="M23" s="734"/>
      <c r="N23" s="735"/>
    </row>
    <row r="24" spans="1:14" ht="12.75">
      <c r="A24" s="555" t="s">
        <v>355</v>
      </c>
      <c r="B24" s="556"/>
      <c r="C24" s="214">
        <v>4000</v>
      </c>
      <c r="D24" s="214">
        <v>4800</v>
      </c>
      <c r="E24" s="214">
        <v>5500</v>
      </c>
      <c r="F24" s="214">
        <v>6000</v>
      </c>
      <c r="G24" s="1"/>
      <c r="H24" s="733" t="s">
        <v>356</v>
      </c>
      <c r="I24" s="734"/>
      <c r="J24" s="734"/>
      <c r="K24" s="734"/>
      <c r="L24" s="734"/>
      <c r="M24" s="734"/>
      <c r="N24" s="735"/>
    </row>
    <row r="25" spans="1:14" ht="12.75">
      <c r="A25" s="748" t="s">
        <v>357</v>
      </c>
      <c r="B25" s="749"/>
      <c r="C25" s="214">
        <v>0</v>
      </c>
      <c r="D25" s="214">
        <v>0</v>
      </c>
      <c r="E25" s="214">
        <v>300</v>
      </c>
      <c r="F25" s="214">
        <v>1000</v>
      </c>
      <c r="G25" s="1"/>
      <c r="H25" s="733" t="s">
        <v>358</v>
      </c>
      <c r="I25" s="734"/>
      <c r="J25" s="734"/>
      <c r="K25" s="734"/>
      <c r="L25" s="734"/>
      <c r="M25" s="734"/>
      <c r="N25" s="735"/>
    </row>
    <row r="26" spans="1:14" ht="13.5" thickBot="1">
      <c r="A26" s="750" t="s">
        <v>359</v>
      </c>
      <c r="B26" s="751"/>
      <c r="C26" s="215">
        <v>0</v>
      </c>
      <c r="D26" s="215">
        <v>0</v>
      </c>
      <c r="E26" s="215">
        <v>0</v>
      </c>
      <c r="F26" s="215">
        <v>200</v>
      </c>
      <c r="G26" s="1"/>
      <c r="H26" s="733" t="s">
        <v>360</v>
      </c>
      <c r="I26" s="734"/>
      <c r="J26" s="734"/>
      <c r="K26" s="734"/>
      <c r="L26" s="734"/>
      <c r="M26" s="734"/>
      <c r="N26" s="735"/>
    </row>
    <row r="27" spans="1:14" ht="13.5" thickBot="1">
      <c r="A27" s="744" t="s">
        <v>361</v>
      </c>
      <c r="B27" s="745"/>
      <c r="C27" s="216">
        <f>SUM(C23:C26)</f>
        <v>4469</v>
      </c>
      <c r="D27" s="216">
        <f>SUM(D23:D26)</f>
        <v>5500</v>
      </c>
      <c r="E27" s="216">
        <f>SUM(E23:E26)</f>
        <v>6900</v>
      </c>
      <c r="F27" s="216">
        <f>SUM(F23:F26)</f>
        <v>9200</v>
      </c>
      <c r="G27" s="1"/>
      <c r="H27" s="746" t="s">
        <v>362</v>
      </c>
      <c r="I27" s="729"/>
      <c r="J27" s="729"/>
      <c r="K27" s="729"/>
      <c r="L27" s="729"/>
      <c r="M27" s="729"/>
      <c r="N27" s="730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747" t="s">
        <v>363</v>
      </c>
      <c r="B29" s="747"/>
      <c r="C29" s="747"/>
      <c r="D29" s="747"/>
      <c r="E29" s="747"/>
      <c r="F29" s="747"/>
      <c r="G29" s="1"/>
      <c r="H29" s="747" t="s">
        <v>364</v>
      </c>
      <c r="I29" s="747"/>
      <c r="J29" s="747"/>
      <c r="K29" s="747"/>
      <c r="L29" s="1"/>
      <c r="M29" s="1"/>
      <c r="N29" s="1"/>
    </row>
    <row r="30" spans="1:14" ht="13.5" thickBot="1">
      <c r="A30" s="736" t="s">
        <v>91</v>
      </c>
      <c r="B30" s="737"/>
      <c r="C30" s="217">
        <v>2004</v>
      </c>
      <c r="D30" s="218">
        <v>2005</v>
      </c>
      <c r="E30" s="217">
        <v>2006</v>
      </c>
      <c r="F30" s="219">
        <v>2007</v>
      </c>
      <c r="G30" s="1"/>
      <c r="H30" s="738" t="s">
        <v>365</v>
      </c>
      <c r="I30" s="739"/>
      <c r="J30" s="739"/>
      <c r="K30" s="739"/>
      <c r="L30" s="739"/>
      <c r="M30" s="739"/>
      <c r="N30" s="740"/>
    </row>
    <row r="31" spans="1:14" ht="12.75">
      <c r="A31" s="741" t="s">
        <v>366</v>
      </c>
      <c r="B31" s="742"/>
      <c r="C31" s="220">
        <v>0.24</v>
      </c>
      <c r="D31" s="221">
        <v>0.26</v>
      </c>
      <c r="E31" s="222">
        <v>0.27</v>
      </c>
      <c r="F31" s="221">
        <v>0.28</v>
      </c>
      <c r="G31" s="1"/>
      <c r="H31" s="743" t="s">
        <v>367</v>
      </c>
      <c r="I31" s="734"/>
      <c r="J31" s="734"/>
      <c r="K31" s="734"/>
      <c r="L31" s="734"/>
      <c r="M31" s="734"/>
      <c r="N31" s="735"/>
    </row>
    <row r="32" spans="1:14" ht="12.75">
      <c r="A32" s="731" t="s">
        <v>368</v>
      </c>
      <c r="B32" s="732"/>
      <c r="C32" s="223">
        <v>0.2</v>
      </c>
      <c r="D32" s="224">
        <v>0.238</v>
      </c>
      <c r="E32" s="225">
        <v>0.273</v>
      </c>
      <c r="F32" s="224">
        <v>0.323</v>
      </c>
      <c r="G32" s="1"/>
      <c r="H32" s="733" t="s">
        <v>369</v>
      </c>
      <c r="I32" s="734"/>
      <c r="J32" s="734"/>
      <c r="K32" s="734"/>
      <c r="L32" s="734"/>
      <c r="M32" s="734"/>
      <c r="N32" s="735"/>
    </row>
    <row r="33" spans="1:14" ht="12.75">
      <c r="A33" s="731" t="s">
        <v>370</v>
      </c>
      <c r="B33" s="732"/>
      <c r="C33" s="223">
        <v>0.085</v>
      </c>
      <c r="D33" s="224">
        <v>0.093</v>
      </c>
      <c r="E33" s="225">
        <v>0.099</v>
      </c>
      <c r="F33" s="224">
        <v>0.105</v>
      </c>
      <c r="G33" s="1"/>
      <c r="H33" s="733" t="s">
        <v>371</v>
      </c>
      <c r="I33" s="734"/>
      <c r="J33" s="734"/>
      <c r="K33" s="734"/>
      <c r="L33" s="734"/>
      <c r="M33" s="734"/>
      <c r="N33" s="735"/>
    </row>
    <row r="34" spans="1:14" ht="13.5" thickBot="1">
      <c r="A34" s="726" t="s">
        <v>372</v>
      </c>
      <c r="B34" s="727"/>
      <c r="C34" s="226">
        <v>0.09</v>
      </c>
      <c r="D34" s="227">
        <v>0.15</v>
      </c>
      <c r="E34" s="228">
        <v>0.12</v>
      </c>
      <c r="F34" s="227">
        <v>0.18</v>
      </c>
      <c r="G34" s="1"/>
      <c r="H34" s="728" t="s">
        <v>373</v>
      </c>
      <c r="I34" s="729"/>
      <c r="J34" s="729"/>
      <c r="K34" s="729"/>
      <c r="L34" s="729"/>
      <c r="M34" s="729"/>
      <c r="N34" s="730"/>
    </row>
  </sheetData>
  <sheetProtection/>
  <mergeCells count="35">
    <mergeCell ref="D6:K6"/>
    <mergeCell ref="H7:K7"/>
    <mergeCell ref="D8:K8"/>
    <mergeCell ref="D10:K10"/>
    <mergeCell ref="E17:J17"/>
    <mergeCell ref="A21:E21"/>
    <mergeCell ref="H21:K21"/>
    <mergeCell ref="A22:B22"/>
    <mergeCell ref="H22:N22"/>
    <mergeCell ref="E13:J13"/>
    <mergeCell ref="E14:J14"/>
    <mergeCell ref="E15:J15"/>
    <mergeCell ref="E16:J16"/>
    <mergeCell ref="A25:B25"/>
    <mergeCell ref="H25:N25"/>
    <mergeCell ref="A26:B26"/>
    <mergeCell ref="H26:N26"/>
    <mergeCell ref="A23:B23"/>
    <mergeCell ref="H23:N23"/>
    <mergeCell ref="A24:B24"/>
    <mergeCell ref="H24:N24"/>
    <mergeCell ref="A30:B30"/>
    <mergeCell ref="H30:N30"/>
    <mergeCell ref="A31:B31"/>
    <mergeCell ref="H31:N31"/>
    <mergeCell ref="A27:B27"/>
    <mergeCell ref="H27:N27"/>
    <mergeCell ref="A29:F29"/>
    <mergeCell ref="H29:K29"/>
    <mergeCell ref="A34:B34"/>
    <mergeCell ref="H34:N34"/>
    <mergeCell ref="A32:B32"/>
    <mergeCell ref="H32:N32"/>
    <mergeCell ref="A33:B33"/>
    <mergeCell ref="H33:N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1" sqref="K1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>
      <c r="A4" s="1"/>
      <c r="B4" s="1"/>
      <c r="C4" s="1"/>
      <c r="D4" s="779" t="s">
        <v>246</v>
      </c>
      <c r="E4" s="779"/>
      <c r="F4" s="779"/>
      <c r="G4" s="779"/>
      <c r="H4" s="779"/>
      <c r="I4" s="779"/>
      <c r="J4" s="779"/>
      <c r="K4" s="1"/>
      <c r="L4" s="1"/>
      <c r="M4" s="1"/>
    </row>
    <row r="5" spans="1:13" ht="15" customHeight="1">
      <c r="A5" s="1"/>
      <c r="B5" s="1"/>
      <c r="C5" s="1"/>
      <c r="D5" s="1"/>
      <c r="E5" s="780" t="s">
        <v>247</v>
      </c>
      <c r="F5" s="780"/>
      <c r="G5" s="780"/>
      <c r="H5" s="780"/>
      <c r="I5" s="780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781" t="s">
        <v>248</v>
      </c>
      <c r="F8" s="781"/>
      <c r="G8" s="781"/>
      <c r="H8" s="781"/>
      <c r="I8" s="781"/>
      <c r="J8" s="1"/>
      <c r="K8" s="1"/>
      <c r="L8" s="1"/>
      <c r="M8" s="1"/>
    </row>
    <row r="9" spans="1:13" ht="15">
      <c r="A9" s="1"/>
      <c r="B9" s="1"/>
      <c r="C9" s="1"/>
      <c r="D9" s="1"/>
      <c r="E9" s="782" t="s">
        <v>249</v>
      </c>
      <c r="F9" s="782"/>
      <c r="G9" s="782"/>
      <c r="H9" s="782"/>
      <c r="I9" s="782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1"/>
      <c r="E13" s="768" t="s">
        <v>250</v>
      </c>
      <c r="F13" s="768"/>
      <c r="G13" s="768"/>
      <c r="H13" s="768"/>
      <c r="I13" s="768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776" t="s">
        <v>252</v>
      </c>
      <c r="F15" s="777"/>
      <c r="G15" s="777"/>
      <c r="H15" s="777"/>
      <c r="I15" s="778"/>
      <c r="J15" s="1"/>
      <c r="K15" s="1"/>
      <c r="L15" s="1"/>
      <c r="M15" s="1"/>
    </row>
    <row r="16" spans="1:13" ht="12.75">
      <c r="A16" s="1"/>
      <c r="B16" s="1"/>
      <c r="C16" s="1"/>
      <c r="D16" s="1"/>
      <c r="E16" s="776" t="s">
        <v>253</v>
      </c>
      <c r="F16" s="777"/>
      <c r="G16" s="777"/>
      <c r="H16" s="777"/>
      <c r="I16" s="778"/>
      <c r="J16" s="1"/>
      <c r="K16" s="1"/>
      <c r="L16" s="1"/>
      <c r="M16" s="1"/>
    </row>
    <row r="17" spans="1:13" ht="12.75">
      <c r="A17" s="1"/>
      <c r="B17" s="1"/>
      <c r="C17" s="1"/>
      <c r="D17" s="1"/>
      <c r="E17" s="773" t="s">
        <v>254</v>
      </c>
      <c r="F17" s="774"/>
      <c r="G17" s="774"/>
      <c r="H17" s="774"/>
      <c r="I17" s="775"/>
      <c r="J17" s="1"/>
      <c r="K17" s="1"/>
      <c r="L17" s="1"/>
      <c r="M17" s="1"/>
    </row>
    <row r="18" spans="1:13" ht="12.75">
      <c r="A18" s="1"/>
      <c r="B18" s="1"/>
      <c r="C18" s="1"/>
      <c r="D18" s="1"/>
      <c r="E18" s="773" t="s">
        <v>255</v>
      </c>
      <c r="F18" s="774"/>
      <c r="G18" s="774"/>
      <c r="H18" s="774"/>
      <c r="I18" s="775"/>
      <c r="J18" s="1"/>
      <c r="K18" s="1"/>
      <c r="L18" s="1"/>
      <c r="M18" s="1"/>
    </row>
    <row r="19" spans="1:13" ht="12.75">
      <c r="A19" s="1"/>
      <c r="B19" s="1"/>
      <c r="C19" s="1"/>
      <c r="D19" s="1"/>
      <c r="E19" s="770" t="s">
        <v>256</v>
      </c>
      <c r="F19" s="771"/>
      <c r="G19" s="771"/>
      <c r="H19" s="771"/>
      <c r="I19" s="772"/>
      <c r="J19" s="1"/>
      <c r="K19" s="1"/>
      <c r="L19" s="1"/>
      <c r="M19" s="1"/>
    </row>
    <row r="20" spans="1:13" ht="12.75">
      <c r="A20" s="1"/>
      <c r="B20" s="1"/>
      <c r="C20" s="1"/>
      <c r="D20" s="1"/>
      <c r="E20" s="770" t="s">
        <v>257</v>
      </c>
      <c r="F20" s="771"/>
      <c r="G20" s="771"/>
      <c r="H20" s="771"/>
      <c r="I20" s="772"/>
      <c r="J20" s="1"/>
      <c r="K20" s="1"/>
      <c r="L20" s="1"/>
      <c r="M20" s="1"/>
    </row>
    <row r="21" spans="1:13" ht="12.75">
      <c r="A21" s="1"/>
      <c r="B21" s="1"/>
      <c r="C21" s="1"/>
      <c r="D21" s="1"/>
      <c r="E21" s="770" t="s">
        <v>258</v>
      </c>
      <c r="F21" s="771"/>
      <c r="G21" s="771"/>
      <c r="H21" s="771"/>
      <c r="I21" s="772"/>
      <c r="J21" s="1"/>
      <c r="K21" s="1"/>
      <c r="L21" s="1"/>
      <c r="M21" s="1"/>
    </row>
    <row r="22" spans="1:13" ht="12.75">
      <c r="A22" s="1"/>
      <c r="B22" s="1"/>
      <c r="C22" s="1"/>
      <c r="D22" s="1"/>
      <c r="E22" s="770" t="s">
        <v>260</v>
      </c>
      <c r="F22" s="771"/>
      <c r="G22" s="771"/>
      <c r="H22" s="771"/>
      <c r="I22" s="772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769" t="s">
        <v>251</v>
      </c>
      <c r="F28" s="769"/>
      <c r="G28" s="769"/>
      <c r="H28" s="769"/>
      <c r="I28" s="769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766"/>
      <c r="F30" s="767"/>
      <c r="G30" s="112" t="s">
        <v>259</v>
      </c>
      <c r="H30" s="111"/>
      <c r="I30" s="11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</sheetData>
  <sheetProtection/>
  <mergeCells count="15">
    <mergeCell ref="E15:I15"/>
    <mergeCell ref="D4:J4"/>
    <mergeCell ref="E5:I5"/>
    <mergeCell ref="E8:I8"/>
    <mergeCell ref="E9:I9"/>
    <mergeCell ref="E30:F30"/>
    <mergeCell ref="E13:I13"/>
    <mergeCell ref="E28:I28"/>
    <mergeCell ref="E20:I20"/>
    <mergeCell ref="E21:I21"/>
    <mergeCell ref="E22:I22"/>
    <mergeCell ref="E19:I19"/>
    <mergeCell ref="E18:I18"/>
    <mergeCell ref="E17:I17"/>
    <mergeCell ref="E16:I1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">
      <selection activeCell="D20" sqref="D20"/>
    </sheetView>
  </sheetViews>
  <sheetFormatPr defaultColWidth="9.140625" defaultRowHeight="12.75"/>
  <cols>
    <col min="7" max="7" width="4.28125" style="0" customWidth="1"/>
    <col min="14" max="14" width="8.140625" style="0" customWidth="1"/>
  </cols>
  <sheetData>
    <row r="1" spans="1:14" ht="19.5">
      <c r="A1" s="456" t="s">
        <v>146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820" t="s">
        <v>86</v>
      </c>
      <c r="B3" s="820"/>
      <c r="C3" s="820"/>
      <c r="D3" s="820"/>
      <c r="E3" s="1"/>
      <c r="F3" s="1"/>
      <c r="G3" s="1"/>
      <c r="H3" s="820" t="s">
        <v>90</v>
      </c>
      <c r="I3" s="820"/>
      <c r="J3" s="820"/>
      <c r="K3" s="820"/>
      <c r="L3" s="1"/>
      <c r="M3" s="1"/>
      <c r="N3" s="1"/>
    </row>
    <row r="4" spans="1:14" ht="12.75">
      <c r="A4" s="862" t="s">
        <v>87</v>
      </c>
      <c r="B4" s="863"/>
      <c r="C4" s="863"/>
      <c r="D4" s="864" t="s">
        <v>117</v>
      </c>
      <c r="E4" s="864"/>
      <c r="F4" s="865"/>
      <c r="G4" s="1"/>
      <c r="H4" s="866" t="s">
        <v>91</v>
      </c>
      <c r="I4" s="867"/>
      <c r="J4" s="867"/>
      <c r="K4" s="31">
        <v>2004</v>
      </c>
      <c r="L4" s="31">
        <v>2005</v>
      </c>
      <c r="M4" s="31">
        <v>2006</v>
      </c>
      <c r="N4" s="32">
        <v>2007</v>
      </c>
    </row>
    <row r="5" spans="1:14" ht="12.75">
      <c r="A5" s="859" t="s">
        <v>88</v>
      </c>
      <c r="B5" s="860"/>
      <c r="C5" s="860"/>
      <c r="D5" s="580" t="s">
        <v>118</v>
      </c>
      <c r="E5" s="580"/>
      <c r="F5" s="550"/>
      <c r="G5" s="1"/>
      <c r="H5" s="668" t="s">
        <v>92</v>
      </c>
      <c r="I5" s="511"/>
      <c r="J5" s="511"/>
      <c r="K5" s="33">
        <v>106</v>
      </c>
      <c r="L5" s="33">
        <v>106</v>
      </c>
      <c r="M5" s="33">
        <v>105</v>
      </c>
      <c r="N5" s="34">
        <v>105.5</v>
      </c>
    </row>
    <row r="6" spans="1:14" ht="12.75">
      <c r="A6" s="859" t="s">
        <v>89</v>
      </c>
      <c r="B6" s="860"/>
      <c r="C6" s="860"/>
      <c r="D6" s="861" t="s">
        <v>145</v>
      </c>
      <c r="E6" s="580"/>
      <c r="F6" s="550"/>
      <c r="G6" s="1"/>
      <c r="H6" s="668" t="s">
        <v>95</v>
      </c>
      <c r="I6" s="511"/>
      <c r="J6" s="511"/>
      <c r="K6" s="33">
        <v>104</v>
      </c>
      <c r="L6" s="33">
        <v>104.5</v>
      </c>
      <c r="M6" s="33">
        <v>104.5</v>
      </c>
      <c r="N6" s="34">
        <v>105</v>
      </c>
    </row>
    <row r="7" spans="1:14" ht="13.5" thickBot="1">
      <c r="A7" s="856" t="s">
        <v>143</v>
      </c>
      <c r="B7" s="857"/>
      <c r="C7" s="857"/>
      <c r="D7" s="858" t="s">
        <v>144</v>
      </c>
      <c r="E7" s="858"/>
      <c r="F7" s="552"/>
      <c r="G7" s="1"/>
      <c r="H7" s="668" t="s">
        <v>93</v>
      </c>
      <c r="I7" s="511"/>
      <c r="J7" s="511"/>
      <c r="K7" s="35">
        <v>0.035</v>
      </c>
      <c r="L7" s="35">
        <v>0.04</v>
      </c>
      <c r="M7" s="35">
        <v>0.035</v>
      </c>
      <c r="N7" s="36">
        <v>0.03</v>
      </c>
    </row>
    <row r="8" spans="1:14" ht="12.75">
      <c r="A8" s="37"/>
      <c r="B8" s="37"/>
      <c r="C8" s="37"/>
      <c r="D8" s="37"/>
      <c r="E8" s="37"/>
      <c r="F8" s="37"/>
      <c r="G8" s="38"/>
      <c r="H8" s="668" t="s">
        <v>94</v>
      </c>
      <c r="I8" s="511"/>
      <c r="J8" s="511"/>
      <c r="K8" s="33">
        <v>4.65</v>
      </c>
      <c r="L8" s="33">
        <v>4.5</v>
      </c>
      <c r="M8" s="33">
        <v>4.6</v>
      </c>
      <c r="N8" s="34">
        <v>4.55</v>
      </c>
    </row>
    <row r="9" spans="1:14" ht="13.5" thickBot="1">
      <c r="A9" s="37"/>
      <c r="B9" s="37"/>
      <c r="C9" s="37"/>
      <c r="D9" s="37"/>
      <c r="E9" s="37"/>
      <c r="F9" s="37"/>
      <c r="G9" s="38"/>
      <c r="H9" s="853" t="s">
        <v>104</v>
      </c>
      <c r="I9" s="854"/>
      <c r="J9" s="855"/>
      <c r="K9" s="39">
        <v>0.19</v>
      </c>
      <c r="L9" s="39">
        <v>0.19</v>
      </c>
      <c r="M9" s="39">
        <v>0.19</v>
      </c>
      <c r="N9" s="40">
        <v>0.19</v>
      </c>
    </row>
    <row r="10" spans="1:14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 thickBot="1">
      <c r="A11" s="820" t="s">
        <v>96</v>
      </c>
      <c r="B11" s="820"/>
      <c r="C11" s="820"/>
      <c r="D11" s="820"/>
      <c r="E11" s="820"/>
      <c r="F11" s="820"/>
      <c r="G11" s="1"/>
      <c r="H11" s="1"/>
      <c r="I11" s="1"/>
      <c r="J11" s="1"/>
      <c r="K11" s="1"/>
      <c r="L11" s="1"/>
      <c r="M11" s="1"/>
      <c r="N11" s="1"/>
    </row>
    <row r="12" spans="1:14" ht="13.5" thickBot="1">
      <c r="A12" s="603" t="s">
        <v>97</v>
      </c>
      <c r="B12" s="605"/>
      <c r="C12" s="41">
        <v>2004</v>
      </c>
      <c r="D12" s="41">
        <v>2005</v>
      </c>
      <c r="E12" s="41">
        <v>2006</v>
      </c>
      <c r="F12" s="41">
        <v>2007</v>
      </c>
      <c r="G12" s="1"/>
      <c r="H12" s="42"/>
      <c r="I12" s="42"/>
      <c r="J12" s="42"/>
      <c r="K12" s="42"/>
      <c r="L12" s="42"/>
      <c r="M12" s="42"/>
      <c r="N12" s="42"/>
    </row>
    <row r="13" spans="1:14" ht="12.75">
      <c r="A13" s="837" t="s">
        <v>107</v>
      </c>
      <c r="B13" s="838"/>
      <c r="C13" s="43">
        <v>125500</v>
      </c>
      <c r="D13" s="43">
        <v>128000</v>
      </c>
      <c r="E13" s="43">
        <v>137500</v>
      </c>
      <c r="F13" s="44">
        <v>152000</v>
      </c>
      <c r="G13" s="1"/>
      <c r="H13" s="42"/>
      <c r="I13" s="42"/>
      <c r="J13" s="42"/>
      <c r="K13" s="42"/>
      <c r="L13" s="42"/>
      <c r="M13" s="42"/>
      <c r="N13" s="42"/>
    </row>
    <row r="14" spans="1:14" ht="12.75">
      <c r="A14" s="846" t="s">
        <v>101</v>
      </c>
      <c r="B14" s="847"/>
      <c r="C14" s="848"/>
      <c r="D14" s="45">
        <f>D13/C13</f>
        <v>1.0199203187250996</v>
      </c>
      <c r="E14" s="45">
        <f>E13/D13</f>
        <v>1.07421875</v>
      </c>
      <c r="F14" s="46">
        <f>F13/E13</f>
        <v>1.1054545454545455</v>
      </c>
      <c r="G14" s="1"/>
      <c r="H14" s="42"/>
      <c r="I14" s="42"/>
      <c r="J14" s="42"/>
      <c r="K14" s="42"/>
      <c r="L14" s="42"/>
      <c r="M14" s="42"/>
      <c r="N14" s="42"/>
    </row>
    <row r="15" spans="1:14" ht="12.75">
      <c r="A15" s="668" t="s">
        <v>108</v>
      </c>
      <c r="B15" s="511"/>
      <c r="C15" s="47">
        <f>C13*K8</f>
        <v>583575</v>
      </c>
      <c r="D15" s="47">
        <f>D13*L8</f>
        <v>576000</v>
      </c>
      <c r="E15" s="47">
        <f>M8*E13</f>
        <v>632500</v>
      </c>
      <c r="F15" s="48">
        <f>N8*F13</f>
        <v>691600</v>
      </c>
      <c r="G15" s="1"/>
      <c r="H15" s="42"/>
      <c r="I15" s="42"/>
      <c r="J15" s="42"/>
      <c r="K15" s="42"/>
      <c r="L15" s="42"/>
      <c r="M15" s="42"/>
      <c r="N15" s="42"/>
    </row>
    <row r="16" spans="1:14" ht="12.75">
      <c r="A16" s="846" t="s">
        <v>100</v>
      </c>
      <c r="B16" s="847"/>
      <c r="C16" s="848"/>
      <c r="D16" s="45">
        <f>D15/C15</f>
        <v>0.9870196632823545</v>
      </c>
      <c r="E16" s="45">
        <f>E15/D15</f>
        <v>1.0980902777777777</v>
      </c>
      <c r="F16" s="46">
        <f>F15/E15</f>
        <v>1.0934387351778656</v>
      </c>
      <c r="G16" s="1"/>
      <c r="H16" s="42"/>
      <c r="I16" s="42"/>
      <c r="J16" s="42"/>
      <c r="K16" s="42"/>
      <c r="L16" s="42"/>
      <c r="M16" s="42"/>
      <c r="N16" s="42"/>
    </row>
    <row r="17" spans="1:14" ht="12.75">
      <c r="A17" s="851" t="s">
        <v>109</v>
      </c>
      <c r="B17" s="852"/>
      <c r="C17" s="49">
        <v>22345</v>
      </c>
      <c r="D17" s="49">
        <v>23115</v>
      </c>
      <c r="E17" s="49">
        <v>25300</v>
      </c>
      <c r="F17" s="50">
        <v>28500</v>
      </c>
      <c r="G17" s="1"/>
      <c r="H17" s="42"/>
      <c r="I17" s="42"/>
      <c r="J17" s="42"/>
      <c r="K17" s="42"/>
      <c r="L17" s="42"/>
      <c r="M17" s="42"/>
      <c r="N17" s="42"/>
    </row>
    <row r="18" spans="1:14" ht="12.75">
      <c r="A18" s="846" t="s">
        <v>98</v>
      </c>
      <c r="B18" s="847"/>
      <c r="C18" s="848"/>
      <c r="D18" s="45">
        <f>D17/C17</f>
        <v>1.0344596106511523</v>
      </c>
      <c r="E18" s="45">
        <f>E17/D17</f>
        <v>1.0945273631840795</v>
      </c>
      <c r="F18" s="46">
        <f>F17/E17</f>
        <v>1.1264822134387351</v>
      </c>
      <c r="G18" s="1"/>
      <c r="H18" s="42"/>
      <c r="I18" s="42"/>
      <c r="J18" s="42"/>
      <c r="K18" s="42"/>
      <c r="L18" s="42"/>
      <c r="M18" s="42"/>
      <c r="N18" s="42"/>
    </row>
    <row r="19" spans="1:14" ht="12.75">
      <c r="A19" s="668" t="s">
        <v>110</v>
      </c>
      <c r="B19" s="511"/>
      <c r="C19" s="47">
        <f>C17*K8</f>
        <v>103904.25000000001</v>
      </c>
      <c r="D19" s="47">
        <f>D17*L8</f>
        <v>104017.5</v>
      </c>
      <c r="E19" s="47">
        <f>E17*M8</f>
        <v>116379.99999999999</v>
      </c>
      <c r="F19" s="51">
        <f>F17*N8</f>
        <v>129675</v>
      </c>
      <c r="G19" s="1"/>
      <c r="H19" s="42"/>
      <c r="I19" s="42"/>
      <c r="J19" s="42"/>
      <c r="K19" s="42"/>
      <c r="L19" s="42"/>
      <c r="M19" s="42"/>
      <c r="N19" s="42"/>
    </row>
    <row r="20" spans="1:14" ht="12.75">
      <c r="A20" s="846" t="s">
        <v>99</v>
      </c>
      <c r="B20" s="847"/>
      <c r="C20" s="848"/>
      <c r="D20" s="45">
        <f>D19/C19</f>
        <v>1.0010899457914377</v>
      </c>
      <c r="E20" s="45">
        <f>E19/D19</f>
        <v>1.118850193477059</v>
      </c>
      <c r="F20" s="46">
        <f>F19/E19</f>
        <v>1.1142378415535317</v>
      </c>
      <c r="G20" s="1"/>
      <c r="H20" s="42"/>
      <c r="I20" s="42"/>
      <c r="J20" s="42"/>
      <c r="K20" s="42"/>
      <c r="L20" s="42"/>
      <c r="M20" s="42"/>
      <c r="N20" s="42"/>
    </row>
    <row r="21" spans="1:14" ht="12.75">
      <c r="A21" s="849" t="s">
        <v>112</v>
      </c>
      <c r="B21" s="850"/>
      <c r="C21" s="52">
        <f>C17/C13</f>
        <v>0.17804780876494025</v>
      </c>
      <c r="D21" s="52">
        <f>D17/D13</f>
        <v>0.1805859375</v>
      </c>
      <c r="E21" s="52">
        <f>E17/E13</f>
        <v>0.184</v>
      </c>
      <c r="F21" s="53">
        <f>F17/F13</f>
        <v>0.1875</v>
      </c>
      <c r="G21" s="1"/>
      <c r="H21" s="42"/>
      <c r="I21" s="42"/>
      <c r="J21" s="42"/>
      <c r="K21" s="42"/>
      <c r="L21" s="42"/>
      <c r="M21" s="42"/>
      <c r="N21" s="42"/>
    </row>
    <row r="22" spans="1:14" ht="12.75">
      <c r="A22" s="839" t="s">
        <v>102</v>
      </c>
      <c r="B22" s="840"/>
      <c r="C22" s="841"/>
      <c r="D22" s="52">
        <f>(D20/L5)*100</f>
        <v>0.9444244771617337</v>
      </c>
      <c r="E22" s="52">
        <f>(E20/M5)*100</f>
        <v>1.0655716128352941</v>
      </c>
      <c r="F22" s="53">
        <f>(F20/N5)*100</f>
        <v>1.0561496128469494</v>
      </c>
      <c r="G22" s="1"/>
      <c r="H22" s="42"/>
      <c r="I22" s="42"/>
      <c r="J22" s="42"/>
      <c r="K22" s="42"/>
      <c r="L22" s="42"/>
      <c r="M22" s="42"/>
      <c r="N22" s="42"/>
    </row>
    <row r="23" spans="1:14" ht="13.5" thickBot="1">
      <c r="A23" s="842" t="s">
        <v>103</v>
      </c>
      <c r="B23" s="843"/>
      <c r="C23" s="844"/>
      <c r="D23" s="54">
        <f>(D20/L6)*100</f>
        <v>0.9579808093697968</v>
      </c>
      <c r="E23" s="54">
        <f>(E20/M6)*100</f>
        <v>1.0706700416048411</v>
      </c>
      <c r="F23" s="55">
        <f>(F20/N6)*100</f>
        <v>1.0611788967176492</v>
      </c>
      <c r="G23" s="1"/>
      <c r="H23" s="42"/>
      <c r="I23" s="42"/>
      <c r="J23" s="42"/>
      <c r="K23" s="42"/>
      <c r="L23" s="42"/>
      <c r="M23" s="42"/>
      <c r="N23" s="42"/>
    </row>
    <row r="24" spans="1:14" ht="20.25" customHeight="1">
      <c r="A24" s="845"/>
      <c r="B24" s="84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thickBot="1">
      <c r="A25" s="820" t="s">
        <v>105</v>
      </c>
      <c r="B25" s="820"/>
      <c r="C25" s="820"/>
      <c r="D25" s="820"/>
      <c r="E25" s="820"/>
      <c r="F25" s="820"/>
      <c r="G25" s="1"/>
      <c r="H25" s="1"/>
      <c r="I25" s="1"/>
      <c r="J25" s="1"/>
      <c r="K25" s="1"/>
      <c r="L25" s="1"/>
      <c r="M25" s="1"/>
      <c r="N25" s="1"/>
    </row>
    <row r="26" spans="1:14" ht="13.5" thickBot="1">
      <c r="A26" s="603" t="s">
        <v>97</v>
      </c>
      <c r="B26" s="605"/>
      <c r="C26" s="41">
        <v>2004</v>
      </c>
      <c r="D26" s="41">
        <v>2005</v>
      </c>
      <c r="E26" s="41">
        <v>2006</v>
      </c>
      <c r="F26" s="41">
        <v>2007</v>
      </c>
      <c r="G26" s="1"/>
      <c r="H26" s="42"/>
      <c r="I26" s="42"/>
      <c r="J26" s="42"/>
      <c r="K26" s="42"/>
      <c r="L26" s="42"/>
      <c r="M26" s="42"/>
      <c r="N26" s="42"/>
    </row>
    <row r="27" spans="1:14" ht="12.75">
      <c r="A27" s="837" t="s">
        <v>106</v>
      </c>
      <c r="B27" s="838"/>
      <c r="C27" s="56">
        <v>0.11</v>
      </c>
      <c r="D27" s="56">
        <v>0.105</v>
      </c>
      <c r="E27" s="56">
        <v>0.105</v>
      </c>
      <c r="F27" s="57">
        <v>0.105</v>
      </c>
      <c r="G27" s="1"/>
      <c r="H27" s="42"/>
      <c r="I27" s="42"/>
      <c r="J27" s="42"/>
      <c r="K27" s="42"/>
      <c r="L27" s="42"/>
      <c r="M27" s="42"/>
      <c r="N27" s="42"/>
    </row>
    <row r="28" spans="1:14" ht="12.75">
      <c r="A28" s="668" t="s">
        <v>114</v>
      </c>
      <c r="B28" s="511"/>
      <c r="C28" s="58">
        <v>2131</v>
      </c>
      <c r="D28" s="58">
        <v>2313</v>
      </c>
      <c r="E28" s="58">
        <v>2650</v>
      </c>
      <c r="F28" s="59">
        <v>3100</v>
      </c>
      <c r="G28" s="1"/>
      <c r="H28" s="42"/>
      <c r="I28" s="42"/>
      <c r="J28" s="42"/>
      <c r="K28" s="42"/>
      <c r="L28" s="42"/>
      <c r="M28" s="42"/>
      <c r="N28" s="42"/>
    </row>
    <row r="29" spans="1:14" ht="12.75">
      <c r="A29" s="668" t="s">
        <v>113</v>
      </c>
      <c r="B29" s="511"/>
      <c r="C29" s="60">
        <f>C28*K8</f>
        <v>9909.150000000001</v>
      </c>
      <c r="D29" s="60">
        <f>D28*L8</f>
        <v>10408.5</v>
      </c>
      <c r="E29" s="60">
        <f>E28*M8</f>
        <v>12189.999999999998</v>
      </c>
      <c r="F29" s="48">
        <f>N8*F28</f>
        <v>14105</v>
      </c>
      <c r="G29" s="1"/>
      <c r="H29" s="42"/>
      <c r="I29" s="42"/>
      <c r="J29" s="42"/>
      <c r="K29" s="42"/>
      <c r="L29" s="42"/>
      <c r="M29" s="42"/>
      <c r="N29" s="42"/>
    </row>
    <row r="30" spans="1:14" ht="12.75">
      <c r="A30" s="668" t="s">
        <v>115</v>
      </c>
      <c r="B30" s="511"/>
      <c r="C30" s="60">
        <f>C29*(1-K9)</f>
        <v>8026.411500000002</v>
      </c>
      <c r="D30" s="60">
        <f>D29*(1-L9)</f>
        <v>8430.885</v>
      </c>
      <c r="E30" s="60">
        <f>E29*(1-M9)</f>
        <v>9873.9</v>
      </c>
      <c r="F30" s="51">
        <f>F29*(1-N9)</f>
        <v>11425.050000000001</v>
      </c>
      <c r="G30" s="1"/>
      <c r="H30" s="42"/>
      <c r="I30" s="42"/>
      <c r="J30" s="42"/>
      <c r="K30" s="42"/>
      <c r="L30" s="42"/>
      <c r="M30" s="42"/>
      <c r="N30" s="42"/>
    </row>
    <row r="31" spans="1:14" ht="12.75">
      <c r="A31" s="830" t="s">
        <v>119</v>
      </c>
      <c r="B31" s="831"/>
      <c r="C31" s="677"/>
      <c r="D31" s="45">
        <f>D30/C30</f>
        <v>1.05039281875842</v>
      </c>
      <c r="E31" s="45">
        <f>E30/D30</f>
        <v>1.171158188019407</v>
      </c>
      <c r="F31" s="46">
        <f>F30/E30</f>
        <v>1.157095980311731</v>
      </c>
      <c r="G31" s="1"/>
      <c r="H31" s="42"/>
      <c r="I31" s="42"/>
      <c r="J31" s="42"/>
      <c r="K31" s="42"/>
      <c r="L31" s="42"/>
      <c r="M31" s="42"/>
      <c r="N31" s="42"/>
    </row>
    <row r="32" spans="1:14" ht="12.75">
      <c r="A32" s="832" t="s">
        <v>111</v>
      </c>
      <c r="B32" s="833"/>
      <c r="C32" s="52">
        <f>C28/C17</f>
        <v>0.09536809129559186</v>
      </c>
      <c r="D32" s="52">
        <f>D28/D17</f>
        <v>0.10006489292667099</v>
      </c>
      <c r="E32" s="52">
        <f>E28/E17</f>
        <v>0.10474308300395258</v>
      </c>
      <c r="F32" s="53">
        <f>F28/F17</f>
        <v>0.10877192982456141</v>
      </c>
      <c r="G32" s="1"/>
      <c r="H32" s="42"/>
      <c r="I32" s="42"/>
      <c r="J32" s="42"/>
      <c r="K32" s="42"/>
      <c r="L32" s="42"/>
      <c r="M32" s="42"/>
      <c r="N32" s="42"/>
    </row>
    <row r="33" spans="1:14" ht="13.5" thickBot="1">
      <c r="A33" s="834" t="s">
        <v>116</v>
      </c>
      <c r="B33" s="835"/>
      <c r="C33" s="836"/>
      <c r="D33" s="61">
        <f>D31-L7</f>
        <v>1.01039281875842</v>
      </c>
      <c r="E33" s="61">
        <f>E31-M7</f>
        <v>1.1361581880194072</v>
      </c>
      <c r="F33" s="62">
        <f>F31-N7</f>
        <v>1.127095980311731</v>
      </c>
      <c r="G33" s="1"/>
      <c r="H33" s="42"/>
      <c r="I33" s="42"/>
      <c r="J33" s="42"/>
      <c r="K33" s="42"/>
      <c r="L33" s="42"/>
      <c r="M33" s="42"/>
      <c r="N33" s="42"/>
    </row>
    <row r="34" spans="1:14" ht="19.5">
      <c r="A34" s="456" t="s">
        <v>147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thickBot="1">
      <c r="A36" s="820" t="s">
        <v>120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</row>
    <row r="37" spans="1:14" ht="13.5" thickBot="1">
      <c r="A37" s="826" t="s">
        <v>121</v>
      </c>
      <c r="B37" s="827"/>
      <c r="C37" s="827"/>
      <c r="D37" s="827"/>
      <c r="E37" s="827"/>
      <c r="F37" s="827"/>
      <c r="G37" s="827"/>
      <c r="H37" s="827"/>
      <c r="I37" s="827"/>
      <c r="J37" s="828"/>
      <c r="K37" s="829" t="s">
        <v>122</v>
      </c>
      <c r="L37" s="827"/>
      <c r="M37" s="827"/>
      <c r="N37" s="828"/>
    </row>
    <row r="38" spans="1:14" ht="12.75">
      <c r="A38" s="823" t="s">
        <v>126</v>
      </c>
      <c r="B38" s="824"/>
      <c r="C38" s="824"/>
      <c r="D38" s="824"/>
      <c r="E38" s="824"/>
      <c r="F38" s="824"/>
      <c r="G38" s="824"/>
      <c r="H38" s="824"/>
      <c r="I38" s="824"/>
      <c r="J38" s="824"/>
      <c r="K38" s="824" t="s">
        <v>124</v>
      </c>
      <c r="L38" s="824"/>
      <c r="M38" s="824"/>
      <c r="N38" s="825"/>
    </row>
    <row r="39" spans="1:14" ht="12.75">
      <c r="A39" s="814"/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8"/>
    </row>
    <row r="40" spans="1:14" ht="12.75">
      <c r="A40" s="822" t="s">
        <v>127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 t="s">
        <v>148</v>
      </c>
      <c r="L40" s="815"/>
      <c r="M40" s="815"/>
      <c r="N40" s="818"/>
    </row>
    <row r="41" spans="1:14" ht="12.75">
      <c r="A41" s="814"/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8"/>
    </row>
    <row r="42" spans="1:14" ht="12.75">
      <c r="A42" s="822" t="s">
        <v>128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 t="s">
        <v>125</v>
      </c>
      <c r="L42" s="815"/>
      <c r="M42" s="815"/>
      <c r="N42" s="818"/>
    </row>
    <row r="43" spans="1:14" ht="12.75">
      <c r="A43" s="814"/>
      <c r="B43" s="815"/>
      <c r="C43" s="815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818"/>
    </row>
    <row r="44" spans="1:14" ht="12.75">
      <c r="A44" s="814"/>
      <c r="B44" s="815"/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8"/>
    </row>
    <row r="45" spans="1:14" ht="12.75">
      <c r="A45" s="814"/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8"/>
    </row>
    <row r="46" spans="1:14" ht="12.75">
      <c r="A46" s="814"/>
      <c r="B46" s="815"/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8"/>
    </row>
    <row r="47" spans="1:14" ht="13.5" thickBot="1">
      <c r="A47" s="816"/>
      <c r="B47" s="817"/>
      <c r="C47" s="817"/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9"/>
    </row>
    <row r="48" spans="1:14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 thickBot="1">
      <c r="A49" s="820" t="s">
        <v>123</v>
      </c>
      <c r="B49" s="820"/>
      <c r="C49" s="820"/>
      <c r="D49" s="820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 thickBot="1">
      <c r="A50" s="63" t="s">
        <v>129</v>
      </c>
      <c r="B50" s="755" t="s">
        <v>130</v>
      </c>
      <c r="C50" s="821"/>
      <c r="D50" s="821"/>
      <c r="E50" s="821"/>
      <c r="F50" s="821"/>
      <c r="G50" s="821"/>
      <c r="H50" s="756"/>
      <c r="I50" s="755" t="s">
        <v>131</v>
      </c>
      <c r="J50" s="821"/>
      <c r="K50" s="756"/>
      <c r="L50" s="755" t="s">
        <v>132</v>
      </c>
      <c r="M50" s="821"/>
      <c r="N50" s="756"/>
    </row>
    <row r="51" spans="1:14" ht="12.75">
      <c r="A51" s="783">
        <v>1</v>
      </c>
      <c r="B51" s="786" t="s">
        <v>149</v>
      </c>
      <c r="C51" s="787"/>
      <c r="D51" s="787"/>
      <c r="E51" s="787"/>
      <c r="F51" s="787"/>
      <c r="G51" s="787"/>
      <c r="H51" s="788"/>
      <c r="I51" s="810" t="s">
        <v>135</v>
      </c>
      <c r="J51" s="792"/>
      <c r="K51" s="792"/>
      <c r="L51" s="792" t="s">
        <v>133</v>
      </c>
      <c r="M51" s="792"/>
      <c r="N51" s="794"/>
    </row>
    <row r="52" spans="1:14" ht="12.75">
      <c r="A52" s="784"/>
      <c r="B52" s="789"/>
      <c r="C52" s="790"/>
      <c r="D52" s="790"/>
      <c r="E52" s="790"/>
      <c r="F52" s="790"/>
      <c r="G52" s="790"/>
      <c r="H52" s="791"/>
      <c r="I52" s="793"/>
      <c r="J52" s="793"/>
      <c r="K52" s="793"/>
      <c r="L52" s="793"/>
      <c r="M52" s="793"/>
      <c r="N52" s="795"/>
    </row>
    <row r="53" spans="1:14" ht="12.75">
      <c r="A53" s="784"/>
      <c r="B53" s="811" t="s">
        <v>245</v>
      </c>
      <c r="C53" s="812"/>
      <c r="D53" s="812"/>
      <c r="E53" s="812"/>
      <c r="F53" s="812"/>
      <c r="G53" s="812"/>
      <c r="H53" s="813"/>
      <c r="I53" s="793" t="s">
        <v>136</v>
      </c>
      <c r="J53" s="793"/>
      <c r="K53" s="793"/>
      <c r="L53" s="793" t="s">
        <v>134</v>
      </c>
      <c r="M53" s="793"/>
      <c r="N53" s="795"/>
    </row>
    <row r="54" spans="1:14" ht="12.75">
      <c r="A54" s="784"/>
      <c r="B54" s="805"/>
      <c r="C54" s="806"/>
      <c r="D54" s="806"/>
      <c r="E54" s="806"/>
      <c r="F54" s="806"/>
      <c r="G54" s="806"/>
      <c r="H54" s="807"/>
      <c r="I54" s="793"/>
      <c r="J54" s="793"/>
      <c r="K54" s="793"/>
      <c r="L54" s="793"/>
      <c r="M54" s="793"/>
      <c r="N54" s="795"/>
    </row>
    <row r="55" spans="1:14" ht="12.75">
      <c r="A55" s="784"/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5"/>
    </row>
    <row r="56" spans="1:14" ht="13.5" thickBot="1">
      <c r="A56" s="785"/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800"/>
    </row>
    <row r="57" spans="1:14" ht="12.75">
      <c r="A57" s="801">
        <v>2</v>
      </c>
      <c r="B57" s="802" t="s">
        <v>244</v>
      </c>
      <c r="C57" s="803"/>
      <c r="D57" s="803"/>
      <c r="E57" s="803"/>
      <c r="F57" s="803"/>
      <c r="G57" s="803"/>
      <c r="H57" s="804"/>
      <c r="I57" s="808" t="s">
        <v>137</v>
      </c>
      <c r="J57" s="808"/>
      <c r="K57" s="808"/>
      <c r="L57" s="808" t="s">
        <v>138</v>
      </c>
      <c r="M57" s="808"/>
      <c r="N57" s="809"/>
    </row>
    <row r="58" spans="1:14" ht="12.75">
      <c r="A58" s="784"/>
      <c r="B58" s="805"/>
      <c r="C58" s="806"/>
      <c r="D58" s="806"/>
      <c r="E58" s="806"/>
      <c r="F58" s="806"/>
      <c r="G58" s="806"/>
      <c r="H58" s="807"/>
      <c r="I58" s="793"/>
      <c r="J58" s="793"/>
      <c r="K58" s="793"/>
      <c r="L58" s="793"/>
      <c r="M58" s="793"/>
      <c r="N58" s="795"/>
    </row>
    <row r="59" spans="1:14" ht="12.75">
      <c r="A59" s="784"/>
      <c r="B59" s="793"/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5"/>
    </row>
    <row r="60" spans="1:14" ht="12.75">
      <c r="A60" s="784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5"/>
    </row>
    <row r="61" spans="1:14" ht="12.75">
      <c r="A61" s="784"/>
      <c r="B61" s="793"/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5"/>
    </row>
    <row r="62" spans="1:14" ht="13.5" thickBot="1">
      <c r="A62" s="785"/>
      <c r="B62" s="799"/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800"/>
    </row>
    <row r="63" spans="1:14" ht="12.75">
      <c r="A63" s="783">
        <v>3</v>
      </c>
      <c r="B63" s="786" t="s">
        <v>150</v>
      </c>
      <c r="C63" s="787"/>
      <c r="D63" s="787"/>
      <c r="E63" s="787"/>
      <c r="F63" s="787"/>
      <c r="G63" s="787"/>
      <c r="H63" s="788"/>
      <c r="I63" s="792" t="s">
        <v>139</v>
      </c>
      <c r="J63" s="792"/>
      <c r="K63" s="792"/>
      <c r="L63" s="792" t="s">
        <v>140</v>
      </c>
      <c r="M63" s="792"/>
      <c r="N63" s="794"/>
    </row>
    <row r="64" spans="1:14" ht="12.75">
      <c r="A64" s="784"/>
      <c r="B64" s="789"/>
      <c r="C64" s="790"/>
      <c r="D64" s="790"/>
      <c r="E64" s="790"/>
      <c r="F64" s="790"/>
      <c r="G64" s="790"/>
      <c r="H64" s="791"/>
      <c r="I64" s="793"/>
      <c r="J64" s="793"/>
      <c r="K64" s="793"/>
      <c r="L64" s="793"/>
      <c r="M64" s="793"/>
      <c r="N64" s="795"/>
    </row>
    <row r="65" spans="1:14" ht="12.75">
      <c r="A65" s="784"/>
      <c r="B65" s="796" t="s">
        <v>151</v>
      </c>
      <c r="C65" s="797"/>
      <c r="D65" s="797"/>
      <c r="E65" s="797"/>
      <c r="F65" s="797"/>
      <c r="G65" s="797"/>
      <c r="H65" s="798"/>
      <c r="I65" s="793" t="s">
        <v>141</v>
      </c>
      <c r="J65" s="793"/>
      <c r="K65" s="793"/>
      <c r="L65" s="793" t="s">
        <v>142</v>
      </c>
      <c r="M65" s="793"/>
      <c r="N65" s="795"/>
    </row>
    <row r="66" spans="1:14" ht="12.75">
      <c r="A66" s="784"/>
      <c r="B66" s="789"/>
      <c r="C66" s="790"/>
      <c r="D66" s="790"/>
      <c r="E66" s="790"/>
      <c r="F66" s="790"/>
      <c r="G66" s="790"/>
      <c r="H66" s="791"/>
      <c r="I66" s="793"/>
      <c r="J66" s="793"/>
      <c r="K66" s="793"/>
      <c r="L66" s="793"/>
      <c r="M66" s="793"/>
      <c r="N66" s="795"/>
    </row>
    <row r="67" spans="1:14" ht="12.75">
      <c r="A67" s="784"/>
      <c r="B67" s="793"/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5"/>
    </row>
    <row r="68" spans="1:14" ht="13.5" thickBot="1">
      <c r="A68" s="785"/>
      <c r="B68" s="799"/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800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spans="1:14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</sheetData>
  <sheetProtection/>
  <mergeCells count="88">
    <mergeCell ref="A1:N1"/>
    <mergeCell ref="A3:D3"/>
    <mergeCell ref="H3:K3"/>
    <mergeCell ref="A4:C4"/>
    <mergeCell ref="D4:F4"/>
    <mergeCell ref="H4:J4"/>
    <mergeCell ref="A5:C5"/>
    <mergeCell ref="D5:F5"/>
    <mergeCell ref="H5:J5"/>
    <mergeCell ref="A6:C6"/>
    <mergeCell ref="D6:F6"/>
    <mergeCell ref="H6:J6"/>
    <mergeCell ref="H9:J9"/>
    <mergeCell ref="A11:F11"/>
    <mergeCell ref="A12:B12"/>
    <mergeCell ref="A13:B13"/>
    <mergeCell ref="A7:C7"/>
    <mergeCell ref="D7:F7"/>
    <mergeCell ref="H7:J7"/>
    <mergeCell ref="H8:J8"/>
    <mergeCell ref="A18:C18"/>
    <mergeCell ref="A19:B19"/>
    <mergeCell ref="A20:C20"/>
    <mergeCell ref="A21:B21"/>
    <mergeCell ref="A14:C14"/>
    <mergeCell ref="A15:B15"/>
    <mergeCell ref="A16:C16"/>
    <mergeCell ref="A17:B17"/>
    <mergeCell ref="A26:B26"/>
    <mergeCell ref="A27:B27"/>
    <mergeCell ref="A28:B28"/>
    <mergeCell ref="A29:B29"/>
    <mergeCell ref="A22:C22"/>
    <mergeCell ref="A23:C23"/>
    <mergeCell ref="A24:B24"/>
    <mergeCell ref="A25:F25"/>
    <mergeCell ref="A34:N34"/>
    <mergeCell ref="A36:N36"/>
    <mergeCell ref="A37:J37"/>
    <mergeCell ref="K37:N37"/>
    <mergeCell ref="A30:B30"/>
    <mergeCell ref="A31:C31"/>
    <mergeCell ref="A32:B32"/>
    <mergeCell ref="A33:C33"/>
    <mergeCell ref="A42:J43"/>
    <mergeCell ref="K42:N43"/>
    <mergeCell ref="A44:J45"/>
    <mergeCell ref="K44:N45"/>
    <mergeCell ref="A38:J39"/>
    <mergeCell ref="K38:N39"/>
    <mergeCell ref="A40:J41"/>
    <mergeCell ref="K40:N41"/>
    <mergeCell ref="A46:J47"/>
    <mergeCell ref="K46:N47"/>
    <mergeCell ref="A49:D49"/>
    <mergeCell ref="B50:H50"/>
    <mergeCell ref="I50:K50"/>
    <mergeCell ref="L50:N50"/>
    <mergeCell ref="A51:A56"/>
    <mergeCell ref="B51:H52"/>
    <mergeCell ref="I51:K52"/>
    <mergeCell ref="L51:N52"/>
    <mergeCell ref="B53:H54"/>
    <mergeCell ref="I53:K54"/>
    <mergeCell ref="L53:N54"/>
    <mergeCell ref="B55:H56"/>
    <mergeCell ref="I55:K56"/>
    <mergeCell ref="L55:N56"/>
    <mergeCell ref="A57:A62"/>
    <mergeCell ref="B57:H58"/>
    <mergeCell ref="I57:K58"/>
    <mergeCell ref="L57:N58"/>
    <mergeCell ref="B59:H60"/>
    <mergeCell ref="I59:K60"/>
    <mergeCell ref="L59:N60"/>
    <mergeCell ref="B61:H62"/>
    <mergeCell ref="I61:K62"/>
    <mergeCell ref="L61:N62"/>
    <mergeCell ref="A63:A68"/>
    <mergeCell ref="B63:H64"/>
    <mergeCell ref="I63:K64"/>
    <mergeCell ref="L63:N64"/>
    <mergeCell ref="B65:H66"/>
    <mergeCell ref="I65:K66"/>
    <mergeCell ref="L65:N66"/>
    <mergeCell ref="B67:H68"/>
    <mergeCell ref="I67:K68"/>
    <mergeCell ref="L67:N6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32">
      <selection activeCell="P77" sqref="P77"/>
    </sheetView>
  </sheetViews>
  <sheetFormatPr defaultColWidth="9.140625" defaultRowHeight="12.75"/>
  <sheetData>
    <row r="1" spans="1:13" ht="19.5">
      <c r="A1" s="779" t="s">
        <v>152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</row>
    <row r="2" spans="1:1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thickBot="1">
      <c r="A3" s="902" t="s">
        <v>0</v>
      </c>
      <c r="B3" s="902"/>
      <c r="C3" s="902"/>
      <c r="D3" s="902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903" t="s">
        <v>12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5"/>
    </row>
    <row r="5" spans="1:13" ht="12.75">
      <c r="A5" s="906"/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8"/>
    </row>
    <row r="6" spans="1:13" ht="7.5" customHeight="1" thickBot="1">
      <c r="A6" s="909"/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1"/>
    </row>
    <row r="7" spans="1:13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902" t="s">
        <v>1</v>
      </c>
      <c r="B8" s="902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</row>
    <row r="9" spans="1:13" ht="14.25" thickBot="1">
      <c r="A9" s="877" t="s">
        <v>13</v>
      </c>
      <c r="B9" s="877"/>
      <c r="C9" s="877"/>
      <c r="D9" s="877"/>
      <c r="E9" s="877"/>
      <c r="F9" s="877"/>
      <c r="G9" s="877"/>
      <c r="H9" s="877" t="s">
        <v>262</v>
      </c>
      <c r="I9" s="913"/>
      <c r="J9" s="913"/>
      <c r="K9" s="913"/>
      <c r="L9" s="913"/>
      <c r="M9" s="913"/>
    </row>
    <row r="10" spans="1:13" ht="12.75">
      <c r="A10" s="903" t="s">
        <v>23</v>
      </c>
      <c r="B10" s="904"/>
      <c r="C10" s="904"/>
      <c r="D10" s="904"/>
      <c r="E10" s="904"/>
      <c r="F10" s="905"/>
      <c r="G10" s="1"/>
      <c r="H10" s="914" t="s">
        <v>2</v>
      </c>
      <c r="I10" s="915"/>
      <c r="J10" s="915"/>
      <c r="K10" s="915"/>
      <c r="L10" s="915"/>
      <c r="M10" s="916"/>
    </row>
    <row r="11" spans="1:13" ht="12.75">
      <c r="A11" s="906"/>
      <c r="B11" s="907"/>
      <c r="C11" s="907"/>
      <c r="D11" s="907"/>
      <c r="E11" s="907"/>
      <c r="F11" s="908"/>
      <c r="G11" s="1"/>
      <c r="H11" s="896" t="s">
        <v>9</v>
      </c>
      <c r="I11" s="897"/>
      <c r="J11" s="897"/>
      <c r="K11" s="897"/>
      <c r="L11" s="897"/>
      <c r="M11" s="898"/>
    </row>
    <row r="12" spans="1:13" ht="13.5" thickBot="1">
      <c r="A12" s="909"/>
      <c r="B12" s="910"/>
      <c r="C12" s="910"/>
      <c r="D12" s="910"/>
      <c r="E12" s="910"/>
      <c r="F12" s="911"/>
      <c r="G12" s="1"/>
      <c r="H12" s="896" t="s">
        <v>16</v>
      </c>
      <c r="I12" s="897"/>
      <c r="J12" s="897"/>
      <c r="K12" s="897"/>
      <c r="L12" s="897"/>
      <c r="M12" s="898"/>
    </row>
    <row r="13" spans="1:13" ht="13.5" thickBot="1">
      <c r="A13" s="1"/>
      <c r="B13" s="1"/>
      <c r="C13" s="1"/>
      <c r="D13" s="1"/>
      <c r="E13" s="1"/>
      <c r="F13" s="1"/>
      <c r="G13" s="1"/>
      <c r="H13" s="899"/>
      <c r="I13" s="900"/>
      <c r="J13" s="900"/>
      <c r="K13" s="900"/>
      <c r="L13" s="900"/>
      <c r="M13" s="901"/>
    </row>
    <row r="14" spans="1:13" ht="14.25" thickBot="1">
      <c r="A14" s="912" t="s">
        <v>21</v>
      </c>
      <c r="B14" s="912"/>
      <c r="C14" s="912"/>
      <c r="D14" s="912"/>
      <c r="E14" s="912"/>
      <c r="F14" s="912"/>
      <c r="G14" s="1"/>
      <c r="H14" s="890" t="s">
        <v>3</v>
      </c>
      <c r="I14" s="891"/>
      <c r="J14" s="891"/>
      <c r="K14" s="891"/>
      <c r="L14" s="891"/>
      <c r="M14" s="892"/>
    </row>
    <row r="15" spans="1:13" ht="12.75">
      <c r="A15" s="868" t="s">
        <v>41</v>
      </c>
      <c r="B15" s="869"/>
      <c r="C15" s="869"/>
      <c r="D15" s="869"/>
      <c r="E15" s="869"/>
      <c r="F15" s="870"/>
      <c r="G15" s="1"/>
      <c r="H15" s="896" t="s">
        <v>24</v>
      </c>
      <c r="I15" s="897"/>
      <c r="J15" s="897"/>
      <c r="K15" s="897"/>
      <c r="L15" s="897"/>
      <c r="M15" s="898"/>
    </row>
    <row r="16" spans="1:13" ht="12.75">
      <c r="A16" s="871"/>
      <c r="B16" s="872"/>
      <c r="C16" s="872"/>
      <c r="D16" s="872"/>
      <c r="E16" s="872"/>
      <c r="F16" s="873"/>
      <c r="G16" s="1"/>
      <c r="H16" s="896" t="s">
        <v>25</v>
      </c>
      <c r="I16" s="897"/>
      <c r="J16" s="897"/>
      <c r="K16" s="897"/>
      <c r="L16" s="897"/>
      <c r="M16" s="898"/>
    </row>
    <row r="17" spans="1:13" ht="13.5" thickBot="1">
      <c r="A17" s="874"/>
      <c r="B17" s="875"/>
      <c r="C17" s="875"/>
      <c r="D17" s="875"/>
      <c r="E17" s="875"/>
      <c r="F17" s="876"/>
      <c r="G17" s="1"/>
      <c r="H17" s="899"/>
      <c r="I17" s="900"/>
      <c r="J17" s="900"/>
      <c r="K17" s="900"/>
      <c r="L17" s="900"/>
      <c r="M17" s="901"/>
    </row>
    <row r="18" spans="1:13" ht="12.75">
      <c r="A18" s="1"/>
      <c r="B18" s="1"/>
      <c r="C18" s="1"/>
      <c r="D18" s="1"/>
      <c r="E18" s="1"/>
      <c r="F18" s="1"/>
      <c r="G18" s="1"/>
      <c r="H18" s="890" t="s">
        <v>4</v>
      </c>
      <c r="I18" s="891"/>
      <c r="J18" s="891"/>
      <c r="K18" s="891"/>
      <c r="L18" s="891"/>
      <c r="M18" s="892"/>
    </row>
    <row r="19" spans="1:13" ht="14.25" thickBot="1">
      <c r="A19" s="877" t="s">
        <v>22</v>
      </c>
      <c r="B19" s="878"/>
      <c r="C19" s="878"/>
      <c r="D19" s="878"/>
      <c r="E19" s="878"/>
      <c r="F19" s="878"/>
      <c r="G19" s="1"/>
      <c r="H19" s="896" t="s">
        <v>26</v>
      </c>
      <c r="I19" s="897"/>
      <c r="J19" s="897"/>
      <c r="K19" s="897"/>
      <c r="L19" s="897"/>
      <c r="M19" s="898"/>
    </row>
    <row r="20" spans="1:13" ht="12.75">
      <c r="A20" s="868" t="s">
        <v>40</v>
      </c>
      <c r="B20" s="879"/>
      <c r="C20" s="879"/>
      <c r="D20" s="879"/>
      <c r="E20" s="879"/>
      <c r="F20" s="880"/>
      <c r="G20" s="1"/>
      <c r="H20" s="896" t="s">
        <v>27</v>
      </c>
      <c r="I20" s="897"/>
      <c r="J20" s="897"/>
      <c r="K20" s="897"/>
      <c r="L20" s="897"/>
      <c r="M20" s="898"/>
    </row>
    <row r="21" spans="1:13" ht="13.5" thickBot="1">
      <c r="A21" s="881"/>
      <c r="B21" s="882"/>
      <c r="C21" s="882"/>
      <c r="D21" s="882"/>
      <c r="E21" s="882"/>
      <c r="F21" s="883"/>
      <c r="G21" s="1"/>
      <c r="H21" s="899" t="s">
        <v>29</v>
      </c>
      <c r="I21" s="900"/>
      <c r="J21" s="900"/>
      <c r="K21" s="900"/>
      <c r="L21" s="900"/>
      <c r="M21" s="901"/>
    </row>
    <row r="22" spans="1:13" ht="13.5" thickBot="1">
      <c r="A22" s="884"/>
      <c r="B22" s="885"/>
      <c r="C22" s="885"/>
      <c r="D22" s="885"/>
      <c r="E22" s="885"/>
      <c r="F22" s="886"/>
      <c r="G22" s="1"/>
      <c r="H22" s="890" t="s">
        <v>5</v>
      </c>
      <c r="I22" s="891"/>
      <c r="J22" s="891"/>
      <c r="K22" s="891"/>
      <c r="L22" s="891"/>
      <c r="M22" s="892"/>
    </row>
    <row r="23" spans="1:13" ht="12.75">
      <c r="A23" s="1"/>
      <c r="B23" s="1"/>
      <c r="C23" s="1"/>
      <c r="D23" s="1"/>
      <c r="E23" s="1"/>
      <c r="F23" s="1"/>
      <c r="G23" s="1"/>
      <c r="H23" s="896" t="s">
        <v>10</v>
      </c>
      <c r="I23" s="897"/>
      <c r="J23" s="897"/>
      <c r="K23" s="897"/>
      <c r="L23" s="897"/>
      <c r="M23" s="898"/>
    </row>
    <row r="24" spans="1:13" ht="14.25" thickBot="1">
      <c r="A24" s="963" t="s">
        <v>261</v>
      </c>
      <c r="B24" s="963"/>
      <c r="C24" s="963"/>
      <c r="D24" s="963"/>
      <c r="E24" s="963"/>
      <c r="F24" s="963"/>
      <c r="G24" s="1"/>
      <c r="H24" s="896" t="s">
        <v>11</v>
      </c>
      <c r="I24" s="897"/>
      <c r="J24" s="897"/>
      <c r="K24" s="897"/>
      <c r="L24" s="897"/>
      <c r="M24" s="898"/>
    </row>
    <row r="25" spans="1:13" ht="13.5" thickBot="1">
      <c r="A25" s="917" t="s">
        <v>30</v>
      </c>
      <c r="B25" s="918"/>
      <c r="C25" s="918"/>
      <c r="D25" s="918"/>
      <c r="E25" s="918"/>
      <c r="F25" s="919"/>
      <c r="G25" s="1"/>
      <c r="H25" s="899"/>
      <c r="I25" s="900"/>
      <c r="J25" s="900"/>
      <c r="K25" s="900"/>
      <c r="L25" s="900"/>
      <c r="M25" s="901"/>
    </row>
    <row r="26" spans="1:13" ht="12.75">
      <c r="A26" s="920" t="s">
        <v>278</v>
      </c>
      <c r="B26" s="921"/>
      <c r="C26" s="921"/>
      <c r="D26" s="921"/>
      <c r="E26" s="921"/>
      <c r="F26" s="30">
        <v>22.345</v>
      </c>
      <c r="G26" s="1"/>
      <c r="H26" s="890" t="s">
        <v>6</v>
      </c>
      <c r="I26" s="891"/>
      <c r="J26" s="891"/>
      <c r="K26" s="891"/>
      <c r="L26" s="891"/>
      <c r="M26" s="892"/>
    </row>
    <row r="27" spans="1:13" ht="12.75">
      <c r="A27" s="920" t="s">
        <v>279</v>
      </c>
      <c r="B27" s="921"/>
      <c r="C27" s="921"/>
      <c r="D27" s="921"/>
      <c r="E27" s="921"/>
      <c r="F27" s="2">
        <v>125.5</v>
      </c>
      <c r="G27" s="1"/>
      <c r="H27" s="887" t="s">
        <v>14</v>
      </c>
      <c r="I27" s="888"/>
      <c r="J27" s="888"/>
      <c r="K27" s="888"/>
      <c r="L27" s="888"/>
      <c r="M27" s="889"/>
    </row>
    <row r="28" spans="1:13" ht="12.75">
      <c r="A28" s="920" t="s">
        <v>280</v>
      </c>
      <c r="B28" s="921"/>
      <c r="C28" s="921"/>
      <c r="D28" s="921"/>
      <c r="E28" s="921"/>
      <c r="F28" s="2">
        <v>90.5</v>
      </c>
      <c r="G28" s="1"/>
      <c r="H28" s="887" t="s">
        <v>15</v>
      </c>
      <c r="I28" s="888"/>
      <c r="J28" s="888"/>
      <c r="K28" s="888"/>
      <c r="L28" s="888"/>
      <c r="M28" s="889"/>
    </row>
    <row r="29" spans="1:13" ht="13.5" thickBot="1">
      <c r="A29" s="920" t="s">
        <v>281</v>
      </c>
      <c r="B29" s="921"/>
      <c r="C29" s="921"/>
      <c r="D29" s="921"/>
      <c r="E29" s="921"/>
      <c r="F29" s="2">
        <v>43.9</v>
      </c>
      <c r="G29" s="1"/>
      <c r="H29" s="893"/>
      <c r="I29" s="894"/>
      <c r="J29" s="894"/>
      <c r="K29" s="894"/>
      <c r="L29" s="894"/>
      <c r="M29" s="895"/>
    </row>
    <row r="30" spans="1:13" ht="12.75">
      <c r="A30" s="920" t="s">
        <v>282</v>
      </c>
      <c r="B30" s="860"/>
      <c r="C30" s="860"/>
      <c r="D30" s="860"/>
      <c r="E30" s="860"/>
      <c r="F30" s="3">
        <v>1.5</v>
      </c>
      <c r="G30" s="1"/>
      <c r="H30" s="890" t="s">
        <v>7</v>
      </c>
      <c r="I30" s="891"/>
      <c r="J30" s="891"/>
      <c r="K30" s="891"/>
      <c r="L30" s="891"/>
      <c r="M30" s="892"/>
    </row>
    <row r="31" spans="1:13" ht="12.75">
      <c r="A31" s="920" t="s">
        <v>283</v>
      </c>
      <c r="B31" s="921"/>
      <c r="C31" s="921"/>
      <c r="D31" s="921"/>
      <c r="E31" s="921"/>
      <c r="F31" s="3">
        <v>35</v>
      </c>
      <c r="G31" s="1"/>
      <c r="H31" s="887" t="s">
        <v>17</v>
      </c>
      <c r="I31" s="888"/>
      <c r="J31" s="888"/>
      <c r="K31" s="888"/>
      <c r="L31" s="888"/>
      <c r="M31" s="889"/>
    </row>
    <row r="32" spans="1:13" ht="12.75">
      <c r="A32" s="920" t="s">
        <v>32</v>
      </c>
      <c r="B32" s="921"/>
      <c r="C32" s="921"/>
      <c r="D32" s="921"/>
      <c r="E32" s="921"/>
      <c r="F32" s="4">
        <v>52</v>
      </c>
      <c r="G32" s="1"/>
      <c r="H32" s="887" t="s">
        <v>28</v>
      </c>
      <c r="I32" s="888"/>
      <c r="J32" s="888"/>
      <c r="K32" s="888"/>
      <c r="L32" s="888"/>
      <c r="M32" s="889"/>
    </row>
    <row r="33" spans="1:13" ht="13.5" thickBot="1">
      <c r="A33" s="923" t="s">
        <v>33</v>
      </c>
      <c r="B33" s="924"/>
      <c r="C33" s="924"/>
      <c r="D33" s="924"/>
      <c r="E33" s="924"/>
      <c r="F33" s="5">
        <v>219</v>
      </c>
      <c r="G33" s="1"/>
      <c r="H33" s="893"/>
      <c r="I33" s="894"/>
      <c r="J33" s="894"/>
      <c r="K33" s="894"/>
      <c r="L33" s="894"/>
      <c r="M33" s="895"/>
    </row>
    <row r="34" spans="1:13" ht="12.75">
      <c r="A34" s="925" t="s">
        <v>34</v>
      </c>
      <c r="B34" s="926"/>
      <c r="C34" s="6">
        <f>F26/F27</f>
        <v>0.17804780876494022</v>
      </c>
      <c r="D34" s="926" t="s">
        <v>37</v>
      </c>
      <c r="E34" s="926"/>
      <c r="F34" s="9">
        <f>F30/F31</f>
        <v>0.04285714285714286</v>
      </c>
      <c r="G34" s="1"/>
      <c r="H34" s="890" t="s">
        <v>8</v>
      </c>
      <c r="I34" s="891"/>
      <c r="J34" s="891"/>
      <c r="K34" s="891"/>
      <c r="L34" s="891"/>
      <c r="M34" s="892"/>
    </row>
    <row r="35" spans="1:13" ht="12.75">
      <c r="A35" s="920" t="s">
        <v>35</v>
      </c>
      <c r="B35" s="921"/>
      <c r="C35" s="7">
        <f>F26/F28</f>
        <v>0.2469060773480663</v>
      </c>
      <c r="D35" s="932" t="s">
        <v>38</v>
      </c>
      <c r="E35" s="511"/>
      <c r="F35" s="10">
        <f>F32/F33</f>
        <v>0.2374429223744292</v>
      </c>
      <c r="G35" s="1"/>
      <c r="H35" s="887" t="s">
        <v>18</v>
      </c>
      <c r="I35" s="888"/>
      <c r="J35" s="888"/>
      <c r="K35" s="888"/>
      <c r="L35" s="888"/>
      <c r="M35" s="889"/>
    </row>
    <row r="36" spans="1:13" ht="13.5" thickBot="1">
      <c r="A36" s="927" t="s">
        <v>36</v>
      </c>
      <c r="B36" s="928"/>
      <c r="C36" s="8">
        <f>F26/F29</f>
        <v>0.508997722095672</v>
      </c>
      <c r="D36" s="933" t="s">
        <v>39</v>
      </c>
      <c r="E36" s="934"/>
      <c r="F36" s="11">
        <f>F30/F26</f>
        <v>0.06712911165808906</v>
      </c>
      <c r="G36" s="1"/>
      <c r="H36" s="887" t="s">
        <v>19</v>
      </c>
      <c r="I36" s="888"/>
      <c r="J36" s="888"/>
      <c r="K36" s="888"/>
      <c r="L36" s="888"/>
      <c r="M36" s="889"/>
    </row>
    <row r="37" spans="1:13" ht="13.5" thickBot="1">
      <c r="A37" s="922" t="s">
        <v>31</v>
      </c>
      <c r="B37" s="922"/>
      <c r="C37" s="922"/>
      <c r="D37" s="922"/>
      <c r="E37" s="922"/>
      <c r="F37" s="922"/>
      <c r="G37" s="1"/>
      <c r="H37" s="893" t="s">
        <v>20</v>
      </c>
      <c r="I37" s="894"/>
      <c r="J37" s="894"/>
      <c r="K37" s="894"/>
      <c r="L37" s="894"/>
      <c r="M37" s="895"/>
    </row>
    <row r="38" spans="1:13" ht="13.5">
      <c r="A38" s="902" t="s">
        <v>42</v>
      </c>
      <c r="B38" s="902"/>
      <c r="C38" s="902"/>
      <c r="D38" s="902"/>
      <c r="E38" s="902"/>
      <c r="F38" s="902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25" thickBot="1">
      <c r="A40" s="935" t="s">
        <v>50</v>
      </c>
      <c r="B40" s="935"/>
      <c r="C40" s="935"/>
      <c r="D40" s="935"/>
      <c r="E40" s="935"/>
      <c r="F40" s="935"/>
      <c r="G40" s="1"/>
      <c r="H40" s="1"/>
      <c r="I40" s="1"/>
      <c r="J40" s="1"/>
      <c r="K40" s="1"/>
      <c r="L40" s="1"/>
      <c r="M40" s="1"/>
    </row>
    <row r="41" spans="1:13" ht="13.5" thickBot="1">
      <c r="A41" s="16" t="s">
        <v>43</v>
      </c>
      <c r="B41" s="929" t="s">
        <v>44</v>
      </c>
      <c r="C41" s="938"/>
      <c r="D41" s="939"/>
      <c r="E41" s="929" t="s">
        <v>45</v>
      </c>
      <c r="F41" s="930"/>
      <c r="G41" s="931"/>
      <c r="H41" s="929" t="s">
        <v>46</v>
      </c>
      <c r="I41" s="930"/>
      <c r="J41" s="931"/>
      <c r="K41" s="929" t="s">
        <v>47</v>
      </c>
      <c r="L41" s="930"/>
      <c r="M41" s="931"/>
    </row>
    <row r="42" spans="1:13" ht="12.75">
      <c r="A42" s="947" t="s">
        <v>49</v>
      </c>
      <c r="B42" s="945" t="s">
        <v>53</v>
      </c>
      <c r="C42" s="941"/>
      <c r="D42" s="17">
        <v>2.1</v>
      </c>
      <c r="E42" s="945" t="s">
        <v>56</v>
      </c>
      <c r="F42" s="941"/>
      <c r="G42" s="17">
        <v>12.4</v>
      </c>
      <c r="H42" s="945" t="s">
        <v>52</v>
      </c>
      <c r="I42" s="941"/>
      <c r="J42" s="17">
        <v>9.7</v>
      </c>
      <c r="K42" s="940" t="s">
        <v>51</v>
      </c>
      <c r="L42" s="941"/>
      <c r="M42" s="18">
        <v>3.8</v>
      </c>
    </row>
    <row r="43" spans="1:13" ht="12.75">
      <c r="A43" s="948"/>
      <c r="B43" s="936" t="s">
        <v>54</v>
      </c>
      <c r="C43" s="937"/>
      <c r="D43" s="12">
        <v>3.3</v>
      </c>
      <c r="E43" s="936" t="s">
        <v>57</v>
      </c>
      <c r="F43" s="937"/>
      <c r="G43" s="12">
        <v>17.9</v>
      </c>
      <c r="H43" s="936" t="s">
        <v>59</v>
      </c>
      <c r="I43" s="937"/>
      <c r="J43" s="12">
        <v>14.5</v>
      </c>
      <c r="K43" s="942" t="s">
        <v>55</v>
      </c>
      <c r="L43" s="937"/>
      <c r="M43" s="12">
        <v>1.6</v>
      </c>
    </row>
    <row r="44" spans="1:13" ht="12.75">
      <c r="A44" s="948"/>
      <c r="B44" s="936" t="s">
        <v>58</v>
      </c>
      <c r="C44" s="937"/>
      <c r="D44" s="12">
        <v>0.9</v>
      </c>
      <c r="E44" s="936"/>
      <c r="F44" s="937"/>
      <c r="G44" s="12"/>
      <c r="H44" s="936" t="s">
        <v>60</v>
      </c>
      <c r="I44" s="937"/>
      <c r="J44" s="12">
        <v>21.2</v>
      </c>
      <c r="K44" s="942" t="s">
        <v>62</v>
      </c>
      <c r="L44" s="937"/>
      <c r="M44" s="12">
        <v>3.7</v>
      </c>
    </row>
    <row r="45" spans="1:13" ht="12.75">
      <c r="A45" s="13" t="s">
        <v>48</v>
      </c>
      <c r="B45" s="936"/>
      <c r="C45" s="937"/>
      <c r="D45" s="12"/>
      <c r="E45" s="936"/>
      <c r="F45" s="937"/>
      <c r="G45" s="12"/>
      <c r="H45" s="936" t="s">
        <v>61</v>
      </c>
      <c r="I45" s="937"/>
      <c r="J45" s="12">
        <v>8.9</v>
      </c>
      <c r="K45" s="942"/>
      <c r="L45" s="937"/>
      <c r="M45" s="12"/>
    </row>
    <row r="46" spans="1:13" ht="13.5" thickBot="1">
      <c r="A46" s="15">
        <f>D42+D43+D44+D45+D46+G42+G43+G44+G45+G46+J42+J43+J44+J45+J46+M42+M43+M44+M45+M46</f>
        <v>100</v>
      </c>
      <c r="B46" s="943"/>
      <c r="C46" s="944"/>
      <c r="D46" s="14"/>
      <c r="E46" s="943"/>
      <c r="F46" s="944"/>
      <c r="G46" s="14"/>
      <c r="H46" s="943"/>
      <c r="I46" s="944"/>
      <c r="J46" s="14"/>
      <c r="K46" s="946"/>
      <c r="L46" s="944"/>
      <c r="M46" s="14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 thickBot="1">
      <c r="A48" s="935" t="s">
        <v>63</v>
      </c>
      <c r="B48" s="935"/>
      <c r="C48" s="935"/>
      <c r="D48" s="935"/>
      <c r="E48" s="935"/>
      <c r="F48" s="935"/>
      <c r="G48" s="1"/>
      <c r="H48" s="1"/>
      <c r="I48" s="1"/>
      <c r="J48" s="1"/>
      <c r="K48" s="1"/>
      <c r="L48" s="1"/>
      <c r="M48" s="1"/>
    </row>
    <row r="49" spans="1:13" ht="12.75">
      <c r="A49" s="956" t="s">
        <v>64</v>
      </c>
      <c r="B49" s="957"/>
      <c r="C49" s="957"/>
      <c r="D49" s="957"/>
      <c r="E49" s="957"/>
      <c r="F49" s="19">
        <v>6</v>
      </c>
      <c r="G49" s="1"/>
      <c r="M49" s="1"/>
    </row>
    <row r="50" spans="1:13" ht="13.5" thickBot="1">
      <c r="A50" s="958" t="s">
        <v>65</v>
      </c>
      <c r="B50" s="959"/>
      <c r="C50" s="959"/>
      <c r="D50" s="959"/>
      <c r="E50" s="959"/>
      <c r="F50" s="20">
        <v>8</v>
      </c>
      <c r="G50" s="1"/>
      <c r="M50" s="1"/>
    </row>
    <row r="51" spans="1:13" ht="13.5" thickBot="1">
      <c r="A51" s="960" t="s">
        <v>66</v>
      </c>
      <c r="B51" s="961"/>
      <c r="C51" s="961"/>
      <c r="D51" s="961"/>
      <c r="E51" s="961"/>
      <c r="F51" s="962"/>
      <c r="G51" s="1"/>
      <c r="M51" s="1"/>
    </row>
    <row r="52" spans="1:13" ht="12.75">
      <c r="A52" s="903" t="s">
        <v>67</v>
      </c>
      <c r="B52" s="904"/>
      <c r="C52" s="904"/>
      <c r="D52" s="904"/>
      <c r="E52" s="904"/>
      <c r="F52" s="905"/>
      <c r="G52" s="1"/>
      <c r="M52" s="1"/>
    </row>
    <row r="53" spans="1:13" ht="12.75">
      <c r="A53" s="906"/>
      <c r="B53" s="907"/>
      <c r="C53" s="907"/>
      <c r="D53" s="907"/>
      <c r="E53" s="907"/>
      <c r="F53" s="908"/>
      <c r="G53" s="1"/>
      <c r="M53" s="1"/>
    </row>
    <row r="54" spans="1:13" ht="12.75">
      <c r="A54" s="906"/>
      <c r="B54" s="907"/>
      <c r="C54" s="907"/>
      <c r="D54" s="907"/>
      <c r="E54" s="907"/>
      <c r="F54" s="908"/>
      <c r="G54" s="1"/>
      <c r="M54" s="1"/>
    </row>
    <row r="55" spans="1:13" ht="12.75">
      <c r="A55" s="906"/>
      <c r="B55" s="907"/>
      <c r="C55" s="907"/>
      <c r="D55" s="907"/>
      <c r="E55" s="907"/>
      <c r="F55" s="908"/>
      <c r="G55" s="1"/>
      <c r="M55" s="1"/>
    </row>
    <row r="56" spans="1:13" ht="12.75">
      <c r="A56" s="906"/>
      <c r="B56" s="907"/>
      <c r="C56" s="907"/>
      <c r="D56" s="907"/>
      <c r="E56" s="907"/>
      <c r="F56" s="908"/>
      <c r="G56" s="1"/>
      <c r="M56" s="1"/>
    </row>
    <row r="57" spans="1:13" ht="13.5" thickBot="1">
      <c r="A57" s="909"/>
      <c r="B57" s="910"/>
      <c r="C57" s="910"/>
      <c r="D57" s="910"/>
      <c r="E57" s="910"/>
      <c r="F57" s="911"/>
      <c r="G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 thickBot="1">
      <c r="A59" s="935" t="s">
        <v>68</v>
      </c>
      <c r="B59" s="935"/>
      <c r="C59" s="935"/>
      <c r="D59" s="935"/>
      <c r="E59" s="935"/>
      <c r="F59" s="935"/>
      <c r="G59" s="1"/>
      <c r="H59" s="1"/>
      <c r="I59" s="1"/>
      <c r="J59" s="1"/>
      <c r="K59" s="1"/>
      <c r="L59" s="1"/>
      <c r="M59" s="1"/>
    </row>
    <row r="60" spans="1:13" ht="13.5" thickBot="1">
      <c r="A60" s="903" t="s">
        <v>71</v>
      </c>
      <c r="B60" s="904"/>
      <c r="C60" s="904"/>
      <c r="D60" s="904"/>
      <c r="E60" s="904"/>
      <c r="F60" s="905"/>
      <c r="G60" s="1"/>
      <c r="H60" s="966" t="s">
        <v>69</v>
      </c>
      <c r="I60" s="967"/>
      <c r="J60" s="967"/>
      <c r="K60" s="968"/>
      <c r="L60" s="966" t="s">
        <v>70</v>
      </c>
      <c r="M60" s="968"/>
    </row>
    <row r="61" spans="1:13" ht="12.75">
      <c r="A61" s="906"/>
      <c r="B61" s="907"/>
      <c r="C61" s="907"/>
      <c r="D61" s="907"/>
      <c r="E61" s="907"/>
      <c r="F61" s="908"/>
      <c r="G61" s="1"/>
      <c r="H61" s="969" t="s">
        <v>72</v>
      </c>
      <c r="I61" s="970"/>
      <c r="J61" s="970"/>
      <c r="K61" s="971"/>
      <c r="L61" s="952">
        <v>0.02</v>
      </c>
      <c r="M61" s="953"/>
    </row>
    <row r="62" spans="1:13" ht="12.75">
      <c r="A62" s="906"/>
      <c r="B62" s="907"/>
      <c r="C62" s="907"/>
      <c r="D62" s="907"/>
      <c r="E62" s="907"/>
      <c r="F62" s="908"/>
      <c r="G62" s="1"/>
      <c r="H62" s="972" t="s">
        <v>74</v>
      </c>
      <c r="I62" s="973"/>
      <c r="J62" s="973"/>
      <c r="K62" s="974"/>
      <c r="L62" s="954">
        <v>0.53</v>
      </c>
      <c r="M62" s="955"/>
    </row>
    <row r="63" spans="1:13" ht="12.75">
      <c r="A63" s="906"/>
      <c r="B63" s="907"/>
      <c r="C63" s="907"/>
      <c r="D63" s="907"/>
      <c r="E63" s="907"/>
      <c r="F63" s="908"/>
      <c r="G63" s="1"/>
      <c r="H63" s="972" t="s">
        <v>75</v>
      </c>
      <c r="I63" s="975"/>
      <c r="J63" s="975"/>
      <c r="K63" s="976"/>
      <c r="L63" s="954">
        <v>0.37</v>
      </c>
      <c r="M63" s="955"/>
    </row>
    <row r="64" spans="1:13" ht="13.5" thickBot="1">
      <c r="A64" s="909"/>
      <c r="B64" s="910"/>
      <c r="C64" s="910"/>
      <c r="D64" s="910"/>
      <c r="E64" s="910"/>
      <c r="F64" s="911"/>
      <c r="G64" s="1"/>
      <c r="H64" s="949" t="s">
        <v>73</v>
      </c>
      <c r="I64" s="950"/>
      <c r="J64" s="950"/>
      <c r="K64" s="951"/>
      <c r="L64" s="964">
        <v>0.08</v>
      </c>
      <c r="M64" s="965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 thickBot="1">
      <c r="A66" s="935" t="s">
        <v>76</v>
      </c>
      <c r="B66" s="935"/>
      <c r="C66" s="935"/>
      <c r="D66" s="935"/>
      <c r="E66" s="935"/>
      <c r="F66" s="935"/>
      <c r="G66" s="1"/>
      <c r="H66" s="1"/>
      <c r="I66" s="1"/>
      <c r="J66" s="1"/>
      <c r="K66" s="1"/>
      <c r="L66" s="1"/>
      <c r="M66" s="1"/>
    </row>
    <row r="67" spans="1:13" ht="13.5" thickBot="1">
      <c r="A67" s="903" t="s">
        <v>85</v>
      </c>
      <c r="B67" s="904"/>
      <c r="C67" s="904"/>
      <c r="D67" s="905"/>
      <c r="E67" s="24" t="s">
        <v>82</v>
      </c>
      <c r="F67" s="25" t="s">
        <v>83</v>
      </c>
      <c r="G67" s="1"/>
      <c r="M67" s="1"/>
    </row>
    <row r="68" spans="1:13" ht="12.75">
      <c r="A68" s="906"/>
      <c r="B68" s="907"/>
      <c r="C68" s="907"/>
      <c r="D68" s="908"/>
      <c r="E68" s="22" t="s">
        <v>77</v>
      </c>
      <c r="F68" s="26">
        <v>39</v>
      </c>
      <c r="G68" s="1"/>
      <c r="M68" s="1"/>
    </row>
    <row r="69" spans="1:13" ht="12.75">
      <c r="A69" s="906"/>
      <c r="B69" s="907"/>
      <c r="C69" s="907"/>
      <c r="D69" s="908"/>
      <c r="E69" s="23" t="s">
        <v>78</v>
      </c>
      <c r="F69" s="27">
        <v>18</v>
      </c>
      <c r="G69" s="1"/>
      <c r="M69" s="1"/>
    </row>
    <row r="70" spans="1:13" ht="12.75">
      <c r="A70" s="906"/>
      <c r="B70" s="907"/>
      <c r="C70" s="907"/>
      <c r="D70" s="908"/>
      <c r="E70" s="23" t="s">
        <v>79</v>
      </c>
      <c r="F70" s="27">
        <v>23</v>
      </c>
      <c r="G70" s="1"/>
      <c r="M70" s="1"/>
    </row>
    <row r="71" spans="1:13" ht="12.75">
      <c r="A71" s="906"/>
      <c r="B71" s="907"/>
      <c r="C71" s="907"/>
      <c r="D71" s="908"/>
      <c r="E71" s="23" t="s">
        <v>80</v>
      </c>
      <c r="F71" s="27">
        <v>17</v>
      </c>
      <c r="G71" s="1"/>
      <c r="M71" s="1"/>
    </row>
    <row r="72" spans="1:13" ht="12.75">
      <c r="A72" s="906"/>
      <c r="B72" s="907"/>
      <c r="C72" s="907"/>
      <c r="D72" s="908"/>
      <c r="E72" s="23" t="s">
        <v>81</v>
      </c>
      <c r="F72" s="27">
        <v>3</v>
      </c>
      <c r="G72" s="1"/>
      <c r="M72" s="1"/>
    </row>
    <row r="73" spans="1:13" ht="13.5" thickBot="1">
      <c r="A73" s="909"/>
      <c r="B73" s="910"/>
      <c r="C73" s="910"/>
      <c r="D73" s="911"/>
      <c r="E73" s="29" t="s">
        <v>84</v>
      </c>
      <c r="F73" s="28">
        <f>F68+F69+F70+F71+F72+H73</f>
        <v>100</v>
      </c>
      <c r="G73" s="1"/>
      <c r="M73" s="1"/>
    </row>
    <row r="74" ht="12.75">
      <c r="G74" s="21"/>
    </row>
  </sheetData>
  <sheetProtection/>
  <mergeCells count="102">
    <mergeCell ref="A24:F24"/>
    <mergeCell ref="L63:M63"/>
    <mergeCell ref="L64:M64"/>
    <mergeCell ref="A59:F59"/>
    <mergeCell ref="H60:K60"/>
    <mergeCell ref="L60:M60"/>
    <mergeCell ref="H61:K61"/>
    <mergeCell ref="A60:F64"/>
    <mergeCell ref="H62:K62"/>
    <mergeCell ref="H63:K63"/>
    <mergeCell ref="L61:M61"/>
    <mergeCell ref="L62:M62"/>
    <mergeCell ref="A48:F48"/>
    <mergeCell ref="A49:E49"/>
    <mergeCell ref="A50:E50"/>
    <mergeCell ref="A51:F51"/>
    <mergeCell ref="A52:F57"/>
    <mergeCell ref="A66:F66"/>
    <mergeCell ref="H45:I45"/>
    <mergeCell ref="H46:I46"/>
    <mergeCell ref="E42:F42"/>
    <mergeCell ref="E43:F43"/>
    <mergeCell ref="E44:F44"/>
    <mergeCell ref="E45:F45"/>
    <mergeCell ref="B42:C42"/>
    <mergeCell ref="H64:K64"/>
    <mergeCell ref="E46:F46"/>
    <mergeCell ref="H42:I42"/>
    <mergeCell ref="H43:I43"/>
    <mergeCell ref="H44:I44"/>
    <mergeCell ref="K46:L46"/>
    <mergeCell ref="A42:A44"/>
    <mergeCell ref="B43:C43"/>
    <mergeCell ref="B44:C44"/>
    <mergeCell ref="B45:C45"/>
    <mergeCell ref="B41:D41"/>
    <mergeCell ref="A67:D73"/>
    <mergeCell ref="K42:L42"/>
    <mergeCell ref="K43:L43"/>
    <mergeCell ref="K44:L44"/>
    <mergeCell ref="K45:L45"/>
    <mergeCell ref="B46:C46"/>
    <mergeCell ref="E41:G41"/>
    <mergeCell ref="H41:J41"/>
    <mergeCell ref="K41:M41"/>
    <mergeCell ref="D35:E35"/>
    <mergeCell ref="D36:E36"/>
    <mergeCell ref="A38:F38"/>
    <mergeCell ref="A40:F40"/>
    <mergeCell ref="H36:M36"/>
    <mergeCell ref="H37:M37"/>
    <mergeCell ref="A31:E31"/>
    <mergeCell ref="A37:F37"/>
    <mergeCell ref="A32:E32"/>
    <mergeCell ref="A33:E33"/>
    <mergeCell ref="A34:B34"/>
    <mergeCell ref="A35:B35"/>
    <mergeCell ref="A36:B36"/>
    <mergeCell ref="D34:E34"/>
    <mergeCell ref="A25:F25"/>
    <mergeCell ref="A26:E26"/>
    <mergeCell ref="A27:E27"/>
    <mergeCell ref="A28:E28"/>
    <mergeCell ref="A29:E29"/>
    <mergeCell ref="A30:E30"/>
    <mergeCell ref="A1:M1"/>
    <mergeCell ref="A3:D3"/>
    <mergeCell ref="A4:M6"/>
    <mergeCell ref="A14:F14"/>
    <mergeCell ref="A8:M8"/>
    <mergeCell ref="H9:M9"/>
    <mergeCell ref="A9:G9"/>
    <mergeCell ref="A10:F12"/>
    <mergeCell ref="H10:M10"/>
    <mergeCell ref="H11:M11"/>
    <mergeCell ref="H19:M19"/>
    <mergeCell ref="H20:M20"/>
    <mergeCell ref="H21:M21"/>
    <mergeCell ref="H12:M12"/>
    <mergeCell ref="H13:M13"/>
    <mergeCell ref="H14:M14"/>
    <mergeCell ref="H15:M15"/>
    <mergeCell ref="H34:M34"/>
    <mergeCell ref="H30:M30"/>
    <mergeCell ref="H31:M31"/>
    <mergeCell ref="H32:M32"/>
    <mergeCell ref="H33:M33"/>
    <mergeCell ref="H16:M16"/>
    <mergeCell ref="H17:M17"/>
    <mergeCell ref="H24:M24"/>
    <mergeCell ref="H25:M25"/>
    <mergeCell ref="H18:M18"/>
    <mergeCell ref="A15:F17"/>
    <mergeCell ref="A19:F19"/>
    <mergeCell ref="A20:F22"/>
    <mergeCell ref="H35:M35"/>
    <mergeCell ref="H26:M26"/>
    <mergeCell ref="H27:M27"/>
    <mergeCell ref="H28:M28"/>
    <mergeCell ref="H29:M29"/>
    <mergeCell ref="H22:M22"/>
    <mergeCell ref="H23:M2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23">
      <selection activeCell="A53" sqref="A53:B53"/>
    </sheetView>
  </sheetViews>
  <sheetFormatPr defaultColWidth="9.140625" defaultRowHeight="12.75"/>
  <cols>
    <col min="1" max="1" width="4.28125" style="0" customWidth="1"/>
    <col min="14" max="14" width="8.57421875" style="0" customWidth="1"/>
  </cols>
  <sheetData>
    <row r="1" spans="1:14" ht="19.5">
      <c r="A1" s="779" t="s">
        <v>243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</row>
    <row r="2" spans="1:14" ht="13.5">
      <c r="A2" s="902" t="s">
        <v>153</v>
      </c>
      <c r="B2" s="902"/>
      <c r="C2" s="902"/>
      <c r="D2" s="90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6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997"/>
      <c r="B4" s="1097"/>
      <c r="C4" s="1097"/>
      <c r="D4" s="998"/>
      <c r="E4" s="1099" t="s">
        <v>154</v>
      </c>
      <c r="F4" s="1100"/>
      <c r="G4" s="1100"/>
      <c r="H4" s="1100"/>
      <c r="I4" s="1101"/>
      <c r="J4" s="1102" t="s">
        <v>155</v>
      </c>
      <c r="K4" s="1103"/>
      <c r="L4" s="1103"/>
      <c r="M4" s="1103"/>
      <c r="N4" s="1104"/>
    </row>
    <row r="5" spans="1:14" ht="12.75">
      <c r="A5" s="983"/>
      <c r="B5" s="932"/>
      <c r="C5" s="932"/>
      <c r="D5" s="984"/>
      <c r="E5" s="1105" t="s">
        <v>167</v>
      </c>
      <c r="F5" s="1107" t="s">
        <v>168</v>
      </c>
      <c r="G5" s="1107" t="s">
        <v>169</v>
      </c>
      <c r="H5" s="1107" t="s">
        <v>170</v>
      </c>
      <c r="I5" s="1109" t="s">
        <v>171</v>
      </c>
      <c r="J5" s="1111" t="s">
        <v>172</v>
      </c>
      <c r="K5" s="1088" t="s">
        <v>173</v>
      </c>
      <c r="L5" s="1088" t="s">
        <v>174</v>
      </c>
      <c r="M5" s="1088" t="s">
        <v>175</v>
      </c>
      <c r="N5" s="1090" t="s">
        <v>176</v>
      </c>
    </row>
    <row r="6" spans="1:14" ht="12.75">
      <c r="A6" s="983"/>
      <c r="B6" s="932"/>
      <c r="C6" s="932"/>
      <c r="D6" s="984"/>
      <c r="E6" s="1105"/>
      <c r="F6" s="1107"/>
      <c r="G6" s="1107"/>
      <c r="H6" s="1107"/>
      <c r="I6" s="1109"/>
      <c r="J6" s="1111"/>
      <c r="K6" s="1088"/>
      <c r="L6" s="1088"/>
      <c r="M6" s="1088"/>
      <c r="N6" s="1090"/>
    </row>
    <row r="7" spans="1:14" ht="12.75">
      <c r="A7" s="983"/>
      <c r="B7" s="932"/>
      <c r="C7" s="932"/>
      <c r="D7" s="984"/>
      <c r="E7" s="1105"/>
      <c r="F7" s="1107"/>
      <c r="G7" s="1107"/>
      <c r="H7" s="1107"/>
      <c r="I7" s="1109"/>
      <c r="J7" s="1111"/>
      <c r="K7" s="1088"/>
      <c r="L7" s="1088"/>
      <c r="M7" s="1088"/>
      <c r="N7" s="1090"/>
    </row>
    <row r="8" spans="1:14" ht="12.75">
      <c r="A8" s="983"/>
      <c r="B8" s="932"/>
      <c r="C8" s="932"/>
      <c r="D8" s="984"/>
      <c r="E8" s="1105"/>
      <c r="F8" s="1107"/>
      <c r="G8" s="1107"/>
      <c r="H8" s="1107"/>
      <c r="I8" s="1109"/>
      <c r="J8" s="1111"/>
      <c r="K8" s="1088"/>
      <c r="L8" s="1088"/>
      <c r="M8" s="1088"/>
      <c r="N8" s="1090"/>
    </row>
    <row r="9" spans="1:14" ht="12.75">
      <c r="A9" s="983"/>
      <c r="B9" s="932"/>
      <c r="C9" s="932"/>
      <c r="D9" s="984"/>
      <c r="E9" s="1105"/>
      <c r="F9" s="1107"/>
      <c r="G9" s="1107"/>
      <c r="H9" s="1107"/>
      <c r="I9" s="1109"/>
      <c r="J9" s="1111"/>
      <c r="K9" s="1088"/>
      <c r="L9" s="1088"/>
      <c r="M9" s="1088"/>
      <c r="N9" s="1090"/>
    </row>
    <row r="10" spans="1:14" ht="12.75">
      <c r="A10" s="983"/>
      <c r="B10" s="932"/>
      <c r="C10" s="932"/>
      <c r="D10" s="984"/>
      <c r="E10" s="1105"/>
      <c r="F10" s="1107"/>
      <c r="G10" s="1107"/>
      <c r="H10" s="1107"/>
      <c r="I10" s="1109"/>
      <c r="J10" s="1111"/>
      <c r="K10" s="1088"/>
      <c r="L10" s="1088"/>
      <c r="M10" s="1088"/>
      <c r="N10" s="1090"/>
    </row>
    <row r="11" spans="1:14" ht="13.5" thickBot="1">
      <c r="A11" s="985"/>
      <c r="B11" s="1098"/>
      <c r="C11" s="1098"/>
      <c r="D11" s="986"/>
      <c r="E11" s="1106"/>
      <c r="F11" s="1108"/>
      <c r="G11" s="1108"/>
      <c r="H11" s="1108"/>
      <c r="I11" s="1110"/>
      <c r="J11" s="1112"/>
      <c r="K11" s="1089"/>
      <c r="L11" s="1089"/>
      <c r="M11" s="1089"/>
      <c r="N11" s="1091"/>
    </row>
    <row r="12" spans="1:14" ht="12.75">
      <c r="A12" s="1066" t="s">
        <v>156</v>
      </c>
      <c r="B12" s="1092" t="s">
        <v>158</v>
      </c>
      <c r="C12" s="1092"/>
      <c r="D12" s="1093"/>
      <c r="E12" s="1094">
        <v>1</v>
      </c>
      <c r="F12" s="1095">
        <v>1</v>
      </c>
      <c r="G12" s="1095">
        <v>1</v>
      </c>
      <c r="H12" s="1095">
        <v>1</v>
      </c>
      <c r="I12" s="1096">
        <v>0</v>
      </c>
      <c r="J12" s="1086">
        <v>1</v>
      </c>
      <c r="K12" s="1087">
        <v>1</v>
      </c>
      <c r="L12" s="1087">
        <v>0</v>
      </c>
      <c r="M12" s="1087">
        <v>0</v>
      </c>
      <c r="N12" s="953">
        <v>0</v>
      </c>
    </row>
    <row r="13" spans="1:14" ht="12.75">
      <c r="A13" s="1067"/>
      <c r="B13" s="1080"/>
      <c r="C13" s="1080"/>
      <c r="D13" s="1081"/>
      <c r="E13" s="1084"/>
      <c r="F13" s="1074"/>
      <c r="G13" s="1074"/>
      <c r="H13" s="1074"/>
      <c r="I13" s="1076"/>
      <c r="J13" s="1078"/>
      <c r="K13" s="1072"/>
      <c r="L13" s="1072"/>
      <c r="M13" s="1072"/>
      <c r="N13" s="955"/>
    </row>
    <row r="14" spans="1:14" ht="12.75">
      <c r="A14" s="1067"/>
      <c r="B14" s="1080" t="s">
        <v>159</v>
      </c>
      <c r="C14" s="1080"/>
      <c r="D14" s="1081"/>
      <c r="E14" s="1084">
        <v>1</v>
      </c>
      <c r="F14" s="1074">
        <v>1</v>
      </c>
      <c r="G14" s="1074">
        <v>1</v>
      </c>
      <c r="H14" s="1074">
        <v>1</v>
      </c>
      <c r="I14" s="1076">
        <v>0</v>
      </c>
      <c r="J14" s="1078">
        <v>0</v>
      </c>
      <c r="K14" s="1072">
        <v>1</v>
      </c>
      <c r="L14" s="1072">
        <v>1</v>
      </c>
      <c r="M14" s="1072">
        <v>0</v>
      </c>
      <c r="N14" s="955">
        <v>0</v>
      </c>
    </row>
    <row r="15" spans="1:14" ht="12.75">
      <c r="A15" s="1067"/>
      <c r="B15" s="1080"/>
      <c r="C15" s="1080"/>
      <c r="D15" s="1081"/>
      <c r="E15" s="1084"/>
      <c r="F15" s="1074"/>
      <c r="G15" s="1074"/>
      <c r="H15" s="1074"/>
      <c r="I15" s="1076"/>
      <c r="J15" s="1078"/>
      <c r="K15" s="1072"/>
      <c r="L15" s="1072"/>
      <c r="M15" s="1072"/>
      <c r="N15" s="955"/>
    </row>
    <row r="16" spans="1:14" ht="12.75">
      <c r="A16" s="1067"/>
      <c r="B16" s="1080" t="s">
        <v>160</v>
      </c>
      <c r="C16" s="1080"/>
      <c r="D16" s="1081"/>
      <c r="E16" s="1084">
        <v>1</v>
      </c>
      <c r="F16" s="1074">
        <v>1</v>
      </c>
      <c r="G16" s="1074">
        <v>1</v>
      </c>
      <c r="H16" s="1074">
        <v>1</v>
      </c>
      <c r="I16" s="1076">
        <v>0</v>
      </c>
      <c r="J16" s="1078">
        <v>1</v>
      </c>
      <c r="K16" s="1072">
        <v>1</v>
      </c>
      <c r="L16" s="1072">
        <v>-1</v>
      </c>
      <c r="M16" s="1072">
        <v>1</v>
      </c>
      <c r="N16" s="955">
        <v>0</v>
      </c>
    </row>
    <row r="17" spans="1:14" ht="12.75">
      <c r="A17" s="1067"/>
      <c r="B17" s="1080"/>
      <c r="C17" s="1080"/>
      <c r="D17" s="1081"/>
      <c r="E17" s="1084"/>
      <c r="F17" s="1074"/>
      <c r="G17" s="1074"/>
      <c r="H17" s="1074"/>
      <c r="I17" s="1076"/>
      <c r="J17" s="1078"/>
      <c r="K17" s="1072"/>
      <c r="L17" s="1072"/>
      <c r="M17" s="1072"/>
      <c r="N17" s="955"/>
    </row>
    <row r="18" spans="1:14" ht="12.75">
      <c r="A18" s="1067"/>
      <c r="B18" s="1080" t="s">
        <v>161</v>
      </c>
      <c r="C18" s="1080"/>
      <c r="D18" s="1081"/>
      <c r="E18" s="1084">
        <v>1</v>
      </c>
      <c r="F18" s="1074">
        <v>1</v>
      </c>
      <c r="G18" s="1074">
        <v>0</v>
      </c>
      <c r="H18" s="1074">
        <v>1</v>
      </c>
      <c r="I18" s="1076">
        <v>0</v>
      </c>
      <c r="J18" s="1078">
        <v>0</v>
      </c>
      <c r="K18" s="1072">
        <v>1</v>
      </c>
      <c r="L18" s="1072">
        <v>1</v>
      </c>
      <c r="M18" s="1072">
        <v>0</v>
      </c>
      <c r="N18" s="955">
        <v>0</v>
      </c>
    </row>
    <row r="19" spans="1:14" ht="12.75">
      <c r="A19" s="1067"/>
      <c r="B19" s="1080"/>
      <c r="C19" s="1080"/>
      <c r="D19" s="1081"/>
      <c r="E19" s="1084"/>
      <c r="F19" s="1074"/>
      <c r="G19" s="1074"/>
      <c r="H19" s="1074"/>
      <c r="I19" s="1076"/>
      <c r="J19" s="1078"/>
      <c r="K19" s="1072"/>
      <c r="L19" s="1072"/>
      <c r="M19" s="1072"/>
      <c r="N19" s="955"/>
    </row>
    <row r="20" spans="1:14" ht="12.75">
      <c r="A20" s="1067"/>
      <c r="B20" s="1080" t="s">
        <v>162</v>
      </c>
      <c r="C20" s="1080"/>
      <c r="D20" s="1081"/>
      <c r="E20" s="1084">
        <v>1</v>
      </c>
      <c r="F20" s="1074">
        <v>1</v>
      </c>
      <c r="G20" s="1074">
        <v>1</v>
      </c>
      <c r="H20" s="1074">
        <v>1</v>
      </c>
      <c r="I20" s="1076">
        <v>1</v>
      </c>
      <c r="J20" s="1078">
        <v>1</v>
      </c>
      <c r="K20" s="1072">
        <v>1</v>
      </c>
      <c r="L20" s="1072">
        <v>0</v>
      </c>
      <c r="M20" s="1072">
        <v>0</v>
      </c>
      <c r="N20" s="955">
        <v>0</v>
      </c>
    </row>
    <row r="21" spans="1:14" ht="13.5" thickBot="1">
      <c r="A21" s="1068"/>
      <c r="B21" s="1082"/>
      <c r="C21" s="1082"/>
      <c r="D21" s="1083"/>
      <c r="E21" s="1085"/>
      <c r="F21" s="1075"/>
      <c r="G21" s="1075"/>
      <c r="H21" s="1075"/>
      <c r="I21" s="1077"/>
      <c r="J21" s="1079"/>
      <c r="K21" s="1073"/>
      <c r="L21" s="1073"/>
      <c r="M21" s="1073"/>
      <c r="N21" s="965"/>
    </row>
    <row r="22" spans="1:14" ht="12.75">
      <c r="A22" s="1039" t="s">
        <v>178</v>
      </c>
      <c r="B22" s="1040"/>
      <c r="C22" s="1040"/>
      <c r="D22" s="1041"/>
      <c r="E22" s="64"/>
      <c r="F22" s="64"/>
      <c r="G22" s="64"/>
      <c r="H22" s="64"/>
      <c r="I22" s="65"/>
      <c r="J22" s="66"/>
      <c r="K22" s="67"/>
      <c r="L22" s="68"/>
      <c r="M22" s="67"/>
      <c r="N22" s="67"/>
    </row>
    <row r="23" spans="1:14" ht="13.5" thickBot="1">
      <c r="A23" s="1042"/>
      <c r="B23" s="1043"/>
      <c r="C23" s="1043"/>
      <c r="D23" s="1044"/>
      <c r="E23" s="69">
        <f aca="true" t="shared" si="0" ref="E23:N23">SUM(E12:E21)</f>
        <v>5</v>
      </c>
      <c r="F23" s="69">
        <f t="shared" si="0"/>
        <v>5</v>
      </c>
      <c r="G23" s="69">
        <f t="shared" si="0"/>
        <v>4</v>
      </c>
      <c r="H23" s="69">
        <f t="shared" si="0"/>
        <v>5</v>
      </c>
      <c r="I23" s="65">
        <f t="shared" si="0"/>
        <v>1</v>
      </c>
      <c r="J23" s="66">
        <f t="shared" si="0"/>
        <v>3</v>
      </c>
      <c r="K23" s="70">
        <f t="shared" si="0"/>
        <v>5</v>
      </c>
      <c r="L23" s="68">
        <f t="shared" si="0"/>
        <v>1</v>
      </c>
      <c r="M23" s="70">
        <f t="shared" si="0"/>
        <v>1</v>
      </c>
      <c r="N23" s="70">
        <f t="shared" si="0"/>
        <v>0</v>
      </c>
    </row>
    <row r="24" spans="1:14" ht="12.75">
      <c r="A24" s="1066" t="s">
        <v>157</v>
      </c>
      <c r="B24" s="1069" t="s">
        <v>240</v>
      </c>
      <c r="C24" s="1069"/>
      <c r="D24" s="1070"/>
      <c r="E24" s="1071">
        <v>-1</v>
      </c>
      <c r="F24" s="1063">
        <v>-1</v>
      </c>
      <c r="G24" s="1063">
        <v>-1</v>
      </c>
      <c r="H24" s="1063">
        <v>-1</v>
      </c>
      <c r="I24" s="1064">
        <v>0</v>
      </c>
      <c r="J24" s="1065">
        <v>-1</v>
      </c>
      <c r="K24" s="1061">
        <v>-1</v>
      </c>
      <c r="L24" s="1061">
        <v>-1</v>
      </c>
      <c r="M24" s="1061">
        <v>-1</v>
      </c>
      <c r="N24" s="1062">
        <v>-1</v>
      </c>
    </row>
    <row r="25" spans="1:14" ht="12.75">
      <c r="A25" s="1067"/>
      <c r="B25" s="1049"/>
      <c r="C25" s="1049"/>
      <c r="D25" s="1050"/>
      <c r="E25" s="1053"/>
      <c r="F25" s="1055"/>
      <c r="G25" s="1055"/>
      <c r="H25" s="1055"/>
      <c r="I25" s="1057"/>
      <c r="J25" s="1059"/>
      <c r="K25" s="1045"/>
      <c r="L25" s="1045"/>
      <c r="M25" s="1045"/>
      <c r="N25" s="1047"/>
    </row>
    <row r="26" spans="1:14" ht="12.75">
      <c r="A26" s="1067"/>
      <c r="B26" s="1049" t="s">
        <v>163</v>
      </c>
      <c r="C26" s="1049"/>
      <c r="D26" s="1050"/>
      <c r="E26" s="1053">
        <v>0</v>
      </c>
      <c r="F26" s="1055">
        <v>-1</v>
      </c>
      <c r="G26" s="1055">
        <v>0</v>
      </c>
      <c r="H26" s="1055">
        <v>0</v>
      </c>
      <c r="I26" s="1057">
        <v>-1</v>
      </c>
      <c r="J26" s="1059">
        <v>-1</v>
      </c>
      <c r="K26" s="1045">
        <v>-1</v>
      </c>
      <c r="L26" s="1045">
        <v>-1</v>
      </c>
      <c r="M26" s="1045">
        <v>-1</v>
      </c>
      <c r="N26" s="1047">
        <v>-1</v>
      </c>
    </row>
    <row r="27" spans="1:14" ht="12.75">
      <c r="A27" s="1067"/>
      <c r="B27" s="1049"/>
      <c r="C27" s="1049"/>
      <c r="D27" s="1050"/>
      <c r="E27" s="1053"/>
      <c r="F27" s="1055"/>
      <c r="G27" s="1055"/>
      <c r="H27" s="1055"/>
      <c r="I27" s="1057"/>
      <c r="J27" s="1059"/>
      <c r="K27" s="1045"/>
      <c r="L27" s="1045"/>
      <c r="M27" s="1045"/>
      <c r="N27" s="1047"/>
    </row>
    <row r="28" spans="1:14" ht="12.75">
      <c r="A28" s="1067"/>
      <c r="B28" s="1049" t="s">
        <v>164</v>
      </c>
      <c r="C28" s="1049"/>
      <c r="D28" s="1050"/>
      <c r="E28" s="1053">
        <v>-1</v>
      </c>
      <c r="F28" s="1055">
        <v>-1</v>
      </c>
      <c r="G28" s="1055">
        <v>-1</v>
      </c>
      <c r="H28" s="1055">
        <v>-1</v>
      </c>
      <c r="I28" s="1057">
        <v>0</v>
      </c>
      <c r="J28" s="1059">
        <v>-1</v>
      </c>
      <c r="K28" s="1045">
        <v>-1</v>
      </c>
      <c r="L28" s="1045">
        <v>0</v>
      </c>
      <c r="M28" s="1045">
        <v>-1</v>
      </c>
      <c r="N28" s="1047">
        <v>-1</v>
      </c>
    </row>
    <row r="29" spans="1:14" ht="12.75">
      <c r="A29" s="1067"/>
      <c r="B29" s="1049"/>
      <c r="C29" s="1049"/>
      <c r="D29" s="1050"/>
      <c r="E29" s="1053"/>
      <c r="F29" s="1055"/>
      <c r="G29" s="1055"/>
      <c r="H29" s="1055"/>
      <c r="I29" s="1057"/>
      <c r="J29" s="1059"/>
      <c r="K29" s="1045"/>
      <c r="L29" s="1045"/>
      <c r="M29" s="1045"/>
      <c r="N29" s="1047"/>
    </row>
    <row r="30" spans="1:14" ht="12.75">
      <c r="A30" s="1067"/>
      <c r="B30" s="1049" t="s">
        <v>165</v>
      </c>
      <c r="C30" s="1049"/>
      <c r="D30" s="1050"/>
      <c r="E30" s="1053">
        <v>-1</v>
      </c>
      <c r="F30" s="1055">
        <v>-1</v>
      </c>
      <c r="G30" s="1055">
        <v>0</v>
      </c>
      <c r="H30" s="1055">
        <v>-1</v>
      </c>
      <c r="I30" s="1057">
        <v>0</v>
      </c>
      <c r="J30" s="1059">
        <v>0</v>
      </c>
      <c r="K30" s="1045">
        <v>-1</v>
      </c>
      <c r="L30" s="1045">
        <v>0</v>
      </c>
      <c r="M30" s="1045">
        <v>-1</v>
      </c>
      <c r="N30" s="1047">
        <v>0</v>
      </c>
    </row>
    <row r="31" spans="1:14" ht="12.75">
      <c r="A31" s="1067"/>
      <c r="B31" s="1049"/>
      <c r="C31" s="1049"/>
      <c r="D31" s="1050"/>
      <c r="E31" s="1053"/>
      <c r="F31" s="1055"/>
      <c r="G31" s="1055"/>
      <c r="H31" s="1055"/>
      <c r="I31" s="1057"/>
      <c r="J31" s="1059"/>
      <c r="K31" s="1045"/>
      <c r="L31" s="1045"/>
      <c r="M31" s="1045"/>
      <c r="N31" s="1047"/>
    </row>
    <row r="32" spans="1:14" ht="12.75">
      <c r="A32" s="1067"/>
      <c r="B32" s="1049" t="s">
        <v>166</v>
      </c>
      <c r="C32" s="1049"/>
      <c r="D32" s="1050"/>
      <c r="E32" s="1053">
        <v>-1</v>
      </c>
      <c r="F32" s="1055">
        <v>-1</v>
      </c>
      <c r="G32" s="1055">
        <v>-1</v>
      </c>
      <c r="H32" s="1055">
        <v>-1</v>
      </c>
      <c r="I32" s="1057">
        <v>-1</v>
      </c>
      <c r="J32" s="1059">
        <v>-1</v>
      </c>
      <c r="K32" s="1045">
        <v>-1</v>
      </c>
      <c r="L32" s="1045">
        <v>-1</v>
      </c>
      <c r="M32" s="1045">
        <v>-1</v>
      </c>
      <c r="N32" s="1047">
        <v>-1</v>
      </c>
    </row>
    <row r="33" spans="1:14" ht="13.5" thickBot="1">
      <c r="A33" s="1068"/>
      <c r="B33" s="1051"/>
      <c r="C33" s="1051"/>
      <c r="D33" s="1052"/>
      <c r="E33" s="1054"/>
      <c r="F33" s="1056"/>
      <c r="G33" s="1056"/>
      <c r="H33" s="1056"/>
      <c r="I33" s="1058"/>
      <c r="J33" s="1060"/>
      <c r="K33" s="1046"/>
      <c r="L33" s="1046"/>
      <c r="M33" s="1046"/>
      <c r="N33" s="1048"/>
    </row>
    <row r="34" spans="1:14" ht="12.75">
      <c r="A34" s="1039" t="s">
        <v>177</v>
      </c>
      <c r="B34" s="1040"/>
      <c r="C34" s="1040"/>
      <c r="D34" s="1041"/>
      <c r="E34" s="1037">
        <f aca="true" t="shared" si="1" ref="E34:N34">SUM(E24:E33)</f>
        <v>-4</v>
      </c>
      <c r="F34" s="1035">
        <f t="shared" si="1"/>
        <v>-5</v>
      </c>
      <c r="G34" s="1037">
        <f t="shared" si="1"/>
        <v>-3</v>
      </c>
      <c r="H34" s="1035">
        <f t="shared" si="1"/>
        <v>-4</v>
      </c>
      <c r="I34" s="1037">
        <f t="shared" si="1"/>
        <v>-2</v>
      </c>
      <c r="J34" s="1025">
        <f t="shared" si="1"/>
        <v>-4</v>
      </c>
      <c r="K34" s="1025">
        <f t="shared" si="1"/>
        <v>-5</v>
      </c>
      <c r="L34" s="1025">
        <f t="shared" si="1"/>
        <v>-3</v>
      </c>
      <c r="M34" s="1025">
        <f t="shared" si="1"/>
        <v>-5</v>
      </c>
      <c r="N34" s="1025">
        <f t="shared" si="1"/>
        <v>-4</v>
      </c>
    </row>
    <row r="35" spans="1:14" ht="13.5" thickBot="1">
      <c r="A35" s="1042"/>
      <c r="B35" s="1043"/>
      <c r="C35" s="1043"/>
      <c r="D35" s="1044"/>
      <c r="E35" s="1038"/>
      <c r="F35" s="1036"/>
      <c r="G35" s="1038"/>
      <c r="H35" s="1036"/>
      <c r="I35" s="1038"/>
      <c r="J35" s="1026"/>
      <c r="K35" s="1026"/>
      <c r="L35" s="1026"/>
      <c r="M35" s="1026"/>
      <c r="N35" s="1026"/>
    </row>
    <row r="36" spans="1:14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 thickBot="1">
      <c r="A37" s="1027" t="s">
        <v>179</v>
      </c>
      <c r="B37" s="1028"/>
      <c r="C37" s="1029" t="s">
        <v>180</v>
      </c>
      <c r="D37" s="1030"/>
      <c r="E37" s="71">
        <f>SUM(E23:I23)</f>
        <v>20</v>
      </c>
      <c r="F37" s="1031" t="s">
        <v>181</v>
      </c>
      <c r="G37" s="1032"/>
      <c r="H37" s="72">
        <f>SUM(J23:N23)</f>
        <v>10</v>
      </c>
      <c r="I37" s="1029" t="s">
        <v>182</v>
      </c>
      <c r="J37" s="1030"/>
      <c r="K37" s="71">
        <f>SUM(E34:I35)</f>
        <v>-18</v>
      </c>
      <c r="L37" s="1033" t="s">
        <v>183</v>
      </c>
      <c r="M37" s="1034"/>
      <c r="N37" s="73">
        <f>SUM(J34:N35)</f>
        <v>-21</v>
      </c>
    </row>
    <row r="38" spans="1:14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 thickBot="1">
      <c r="A39" s="902" t="s">
        <v>185</v>
      </c>
      <c r="B39" s="902"/>
      <c r="C39" s="902"/>
      <c r="D39" s="902"/>
      <c r="E39" s="1"/>
      <c r="F39" s="1"/>
      <c r="G39" s="1"/>
      <c r="H39" s="1"/>
      <c r="I39" s="1"/>
      <c r="J39" s="902" t="s">
        <v>201</v>
      </c>
      <c r="K39" s="902"/>
      <c r="L39" s="902"/>
      <c r="M39" s="902"/>
      <c r="N39" s="902"/>
    </row>
    <row r="40" spans="1:14" ht="12.75">
      <c r="A40" s="1009" t="s">
        <v>184</v>
      </c>
      <c r="B40" s="1010"/>
      <c r="C40" s="1015" t="s">
        <v>186</v>
      </c>
      <c r="D40" s="1015" t="s">
        <v>187</v>
      </c>
      <c r="E40" s="995" t="s">
        <v>199</v>
      </c>
      <c r="F40" s="1015" t="s">
        <v>188</v>
      </c>
      <c r="G40" s="1015" t="s">
        <v>189</v>
      </c>
      <c r="H40" s="1022" t="s">
        <v>200</v>
      </c>
      <c r="I40" s="1"/>
      <c r="J40" s="999" t="s">
        <v>211</v>
      </c>
      <c r="K40" s="1000"/>
      <c r="L40" s="995" t="s">
        <v>212</v>
      </c>
      <c r="M40" s="993" t="s">
        <v>213</v>
      </c>
      <c r="N40" s="995" t="s">
        <v>214</v>
      </c>
    </row>
    <row r="41" spans="1:14" ht="13.5" thickBot="1">
      <c r="A41" s="1011"/>
      <c r="B41" s="1012"/>
      <c r="C41" s="1016"/>
      <c r="D41" s="1016"/>
      <c r="E41" s="1018"/>
      <c r="F41" s="1016"/>
      <c r="G41" s="1020"/>
      <c r="H41" s="1023"/>
      <c r="I41" s="1"/>
      <c r="J41" s="1001"/>
      <c r="K41" s="1002"/>
      <c r="L41" s="996"/>
      <c r="M41" s="994"/>
      <c r="N41" s="996"/>
    </row>
    <row r="42" spans="1:14" ht="13.5" thickBot="1">
      <c r="A42" s="1013"/>
      <c r="B42" s="1014"/>
      <c r="C42" s="1017"/>
      <c r="D42" s="1017"/>
      <c r="E42" s="1019"/>
      <c r="F42" s="1017"/>
      <c r="G42" s="1021"/>
      <c r="H42" s="1024"/>
      <c r="I42" s="1"/>
      <c r="J42" s="997" t="s">
        <v>202</v>
      </c>
      <c r="K42" s="998"/>
      <c r="L42" s="74">
        <v>3</v>
      </c>
      <c r="M42" s="75">
        <v>0.25</v>
      </c>
      <c r="N42" s="76">
        <f aca="true" t="shared" si="2" ref="N42:N52">L42*M42</f>
        <v>0.75</v>
      </c>
    </row>
    <row r="43" spans="1:14" ht="12.75">
      <c r="A43" s="1007" t="s">
        <v>190</v>
      </c>
      <c r="B43" s="1008"/>
      <c r="C43" s="77">
        <v>4469</v>
      </c>
      <c r="D43" s="78">
        <v>18500</v>
      </c>
      <c r="E43" s="79">
        <f aca="true" t="shared" si="3" ref="E43:E53">C43/D43</f>
        <v>0.24156756756756756</v>
      </c>
      <c r="F43" s="77">
        <v>45000</v>
      </c>
      <c r="G43" s="78">
        <v>40000</v>
      </c>
      <c r="H43" s="79">
        <f aca="true" t="shared" si="4" ref="H43:H53">F43/G43</f>
        <v>1.125</v>
      </c>
      <c r="I43" s="1"/>
      <c r="J43" s="983" t="s">
        <v>203</v>
      </c>
      <c r="K43" s="984"/>
      <c r="L43" s="80">
        <v>4</v>
      </c>
      <c r="M43" s="81">
        <v>0.1</v>
      </c>
      <c r="N43" s="82">
        <f t="shared" si="2"/>
        <v>0.4</v>
      </c>
    </row>
    <row r="44" spans="1:14" ht="12.75">
      <c r="A44" s="1003" t="s">
        <v>191</v>
      </c>
      <c r="B44" s="1004"/>
      <c r="C44" s="83">
        <v>4290.3</v>
      </c>
      <c r="D44" s="84">
        <v>5500</v>
      </c>
      <c r="E44" s="85">
        <f t="shared" si="3"/>
        <v>0.7800545454545454</v>
      </c>
      <c r="F44" s="86">
        <v>14000</v>
      </c>
      <c r="G44" s="84">
        <v>17000</v>
      </c>
      <c r="H44" s="85">
        <f t="shared" si="4"/>
        <v>0.8235294117647058</v>
      </c>
      <c r="I44" s="1"/>
      <c r="J44" s="983" t="s">
        <v>204</v>
      </c>
      <c r="K44" s="984"/>
      <c r="L44" s="80">
        <v>3</v>
      </c>
      <c r="M44" s="81">
        <v>0.05</v>
      </c>
      <c r="N44" s="82">
        <f t="shared" si="2"/>
        <v>0.15000000000000002</v>
      </c>
    </row>
    <row r="45" spans="1:14" ht="12.75">
      <c r="A45" s="1003" t="s">
        <v>192</v>
      </c>
      <c r="B45" s="1004"/>
      <c r="C45" s="86">
        <v>737.5</v>
      </c>
      <c r="D45" s="84">
        <v>1700</v>
      </c>
      <c r="E45" s="85">
        <f t="shared" si="3"/>
        <v>0.4338235294117647</v>
      </c>
      <c r="F45" s="86">
        <v>7000</v>
      </c>
      <c r="G45" s="84">
        <v>5000</v>
      </c>
      <c r="H45" s="85">
        <f t="shared" si="4"/>
        <v>1.4</v>
      </c>
      <c r="I45" s="1"/>
      <c r="J45" s="983" t="s">
        <v>205</v>
      </c>
      <c r="K45" s="984"/>
      <c r="L45" s="80">
        <v>2</v>
      </c>
      <c r="M45" s="81">
        <v>0.05</v>
      </c>
      <c r="N45" s="82">
        <f t="shared" si="2"/>
        <v>0.1</v>
      </c>
    </row>
    <row r="46" spans="1:14" ht="12.75">
      <c r="A46" s="1003" t="s">
        <v>193</v>
      </c>
      <c r="B46" s="1004"/>
      <c r="C46" s="86">
        <v>2167.5</v>
      </c>
      <c r="D46" s="84">
        <v>700</v>
      </c>
      <c r="E46" s="85">
        <f t="shared" si="3"/>
        <v>3.0964285714285715</v>
      </c>
      <c r="F46" s="86">
        <v>3000</v>
      </c>
      <c r="G46" s="84">
        <v>4000</v>
      </c>
      <c r="H46" s="85">
        <f t="shared" si="4"/>
        <v>0.75</v>
      </c>
      <c r="I46" s="1"/>
      <c r="J46" s="983" t="s">
        <v>206</v>
      </c>
      <c r="K46" s="984"/>
      <c r="L46" s="80">
        <v>3</v>
      </c>
      <c r="M46" s="81">
        <v>0.1</v>
      </c>
      <c r="N46" s="82">
        <f t="shared" si="2"/>
        <v>0.30000000000000004</v>
      </c>
    </row>
    <row r="47" spans="1:14" ht="12.75">
      <c r="A47" s="1003" t="s">
        <v>194</v>
      </c>
      <c r="B47" s="1004"/>
      <c r="C47" s="86">
        <v>4737.1</v>
      </c>
      <c r="D47" s="84">
        <v>8300</v>
      </c>
      <c r="E47" s="85">
        <f t="shared" si="3"/>
        <v>0.5707349397590362</v>
      </c>
      <c r="F47" s="86">
        <v>22000</v>
      </c>
      <c r="G47" s="84">
        <v>20000</v>
      </c>
      <c r="H47" s="85">
        <f t="shared" si="4"/>
        <v>1.1</v>
      </c>
      <c r="I47" s="1"/>
      <c r="J47" s="983" t="s">
        <v>207</v>
      </c>
      <c r="K47" s="984"/>
      <c r="L47" s="80">
        <v>4</v>
      </c>
      <c r="M47" s="81">
        <v>0.05</v>
      </c>
      <c r="N47" s="82">
        <f t="shared" si="2"/>
        <v>0.2</v>
      </c>
    </row>
    <row r="48" spans="1:14" ht="12.75">
      <c r="A48" s="1003" t="s">
        <v>195</v>
      </c>
      <c r="B48" s="1004"/>
      <c r="C48" s="86">
        <v>1988.4</v>
      </c>
      <c r="D48" s="84">
        <v>6500</v>
      </c>
      <c r="E48" s="85">
        <f t="shared" si="3"/>
        <v>0.3059076923076923</v>
      </c>
      <c r="F48" s="86">
        <v>14000</v>
      </c>
      <c r="G48" s="84">
        <v>13000</v>
      </c>
      <c r="H48" s="85">
        <f t="shared" si="4"/>
        <v>1.0769230769230769</v>
      </c>
      <c r="I48" s="1"/>
      <c r="J48" s="983" t="s">
        <v>208</v>
      </c>
      <c r="K48" s="984"/>
      <c r="L48" s="80">
        <v>4</v>
      </c>
      <c r="M48" s="81">
        <v>0.05</v>
      </c>
      <c r="N48" s="82">
        <f t="shared" si="2"/>
        <v>0.2</v>
      </c>
    </row>
    <row r="49" spans="1:14" ht="12.75">
      <c r="A49" s="1003" t="s">
        <v>196</v>
      </c>
      <c r="B49" s="1004"/>
      <c r="C49" s="86">
        <v>2770.8</v>
      </c>
      <c r="D49" s="84">
        <v>2200</v>
      </c>
      <c r="E49" s="85">
        <f t="shared" si="3"/>
        <v>1.2594545454545456</v>
      </c>
      <c r="F49" s="86">
        <v>15000</v>
      </c>
      <c r="G49" s="84">
        <v>14000</v>
      </c>
      <c r="H49" s="85">
        <f t="shared" si="4"/>
        <v>1.0714285714285714</v>
      </c>
      <c r="I49" s="1"/>
      <c r="J49" s="983" t="s">
        <v>241</v>
      </c>
      <c r="K49" s="984"/>
      <c r="L49" s="80">
        <v>3</v>
      </c>
      <c r="M49" s="81">
        <v>0.1</v>
      </c>
      <c r="N49" s="82">
        <f t="shared" si="2"/>
        <v>0.30000000000000004</v>
      </c>
    </row>
    <row r="50" spans="1:14" ht="12.75">
      <c r="A50" s="1003" t="s">
        <v>197</v>
      </c>
      <c r="B50" s="1004"/>
      <c r="C50" s="86">
        <v>1184.4</v>
      </c>
      <c r="D50" s="84">
        <v>500</v>
      </c>
      <c r="E50" s="85">
        <f t="shared" si="3"/>
        <v>2.3688000000000002</v>
      </c>
      <c r="F50" s="86">
        <v>5000</v>
      </c>
      <c r="G50" s="84">
        <v>7000</v>
      </c>
      <c r="H50" s="85">
        <f t="shared" si="4"/>
        <v>0.7142857142857143</v>
      </c>
      <c r="I50" s="1"/>
      <c r="J50" s="983" t="s">
        <v>242</v>
      </c>
      <c r="K50" s="984"/>
      <c r="L50" s="80">
        <v>3</v>
      </c>
      <c r="M50" s="81">
        <v>0.05</v>
      </c>
      <c r="N50" s="82">
        <f t="shared" si="2"/>
        <v>0.15000000000000002</v>
      </c>
    </row>
    <row r="51" spans="1:14" ht="12.75">
      <c r="A51" s="1003"/>
      <c r="B51" s="1004"/>
      <c r="C51" s="87"/>
      <c r="D51" s="84"/>
      <c r="E51" s="85" t="e">
        <f t="shared" si="3"/>
        <v>#DIV/0!</v>
      </c>
      <c r="F51" s="86"/>
      <c r="G51" s="84"/>
      <c r="H51" s="85" t="e">
        <f t="shared" si="4"/>
        <v>#DIV/0!</v>
      </c>
      <c r="I51" s="1"/>
      <c r="J51" s="983" t="s">
        <v>209</v>
      </c>
      <c r="K51" s="984"/>
      <c r="L51" s="80">
        <v>5</v>
      </c>
      <c r="M51" s="81">
        <v>0.1</v>
      </c>
      <c r="N51" s="82">
        <f t="shared" si="2"/>
        <v>0.5</v>
      </c>
    </row>
    <row r="52" spans="1:14" ht="13.5" thickBot="1">
      <c r="A52" s="1005"/>
      <c r="B52" s="1006"/>
      <c r="C52" s="88"/>
      <c r="D52" s="89"/>
      <c r="E52" s="90" t="e">
        <f t="shared" si="3"/>
        <v>#DIV/0!</v>
      </c>
      <c r="F52" s="91"/>
      <c r="G52" s="89"/>
      <c r="H52" s="90" t="e">
        <f t="shared" si="4"/>
        <v>#DIV/0!</v>
      </c>
      <c r="I52" s="1"/>
      <c r="J52" s="985" t="s">
        <v>210</v>
      </c>
      <c r="K52" s="986"/>
      <c r="L52" s="92">
        <v>4</v>
      </c>
      <c r="M52" s="93">
        <v>0.1</v>
      </c>
      <c r="N52" s="94">
        <f t="shared" si="2"/>
        <v>0.4</v>
      </c>
    </row>
    <row r="53" spans="1:14" ht="13.5" thickBot="1">
      <c r="A53" s="987" t="s">
        <v>198</v>
      </c>
      <c r="B53" s="989"/>
      <c r="C53" s="95">
        <f>SUM(C43:C52)</f>
        <v>22345.000000000004</v>
      </c>
      <c r="D53" s="96">
        <f>SUM(D43:D52)</f>
        <v>43900</v>
      </c>
      <c r="E53" s="97">
        <f t="shared" si="3"/>
        <v>0.5089977220956721</v>
      </c>
      <c r="F53" s="96">
        <f>SUM(F43:F52)</f>
        <v>125000</v>
      </c>
      <c r="G53" s="96">
        <f>SUM(G43:G52)</f>
        <v>120000</v>
      </c>
      <c r="H53" s="98">
        <f t="shared" si="4"/>
        <v>1.0416666666666667</v>
      </c>
      <c r="I53" s="1"/>
      <c r="J53" s="987" t="s">
        <v>198</v>
      </c>
      <c r="K53" s="988"/>
      <c r="L53" s="989"/>
      <c r="M53" s="99">
        <f>SUM(M42:M52)</f>
        <v>1</v>
      </c>
      <c r="N53" s="100">
        <f>SUM(N42:N52)</f>
        <v>3.45</v>
      </c>
    </row>
    <row r="54" spans="1:14" ht="6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999" t="s">
        <v>227</v>
      </c>
      <c r="K55" s="1000"/>
      <c r="L55" s="995" t="s">
        <v>212</v>
      </c>
      <c r="M55" s="993" t="s">
        <v>213</v>
      </c>
      <c r="N55" s="995" t="s">
        <v>214</v>
      </c>
    </row>
    <row r="56" spans="1:14" ht="13.5" thickBot="1">
      <c r="A56" s="1"/>
      <c r="B56" s="1"/>
      <c r="C56" s="1"/>
      <c r="D56" s="1"/>
      <c r="E56" s="1"/>
      <c r="F56" s="1"/>
      <c r="G56" s="1"/>
      <c r="H56" s="1"/>
      <c r="I56" s="1"/>
      <c r="J56" s="1001"/>
      <c r="K56" s="1002"/>
      <c r="L56" s="996"/>
      <c r="M56" s="994"/>
      <c r="N56" s="996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997" t="s">
        <v>215</v>
      </c>
      <c r="K57" s="998"/>
      <c r="L57" s="101">
        <v>2</v>
      </c>
      <c r="M57" s="75">
        <v>0.1</v>
      </c>
      <c r="N57" s="76">
        <f aca="true" t="shared" si="5" ref="N57:N68">L57*M57</f>
        <v>0.2</v>
      </c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983" t="s">
        <v>216</v>
      </c>
      <c r="K58" s="984"/>
      <c r="L58" s="102">
        <v>1</v>
      </c>
      <c r="M58" s="81">
        <v>0.15</v>
      </c>
      <c r="N58" s="82">
        <f t="shared" si="5"/>
        <v>0.15</v>
      </c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990" t="s">
        <v>217</v>
      </c>
      <c r="K59" s="991"/>
      <c r="L59" s="102">
        <v>4</v>
      </c>
      <c r="M59" s="81">
        <v>0.1</v>
      </c>
      <c r="N59" s="82">
        <f t="shared" si="5"/>
        <v>0.4</v>
      </c>
    </row>
    <row r="60" spans="1:14" ht="13.5">
      <c r="A60" s="1"/>
      <c r="B60" s="1"/>
      <c r="C60" s="1"/>
      <c r="D60" s="1"/>
      <c r="E60" s="1"/>
      <c r="F60" s="1"/>
      <c r="G60" s="992" t="s">
        <v>233</v>
      </c>
      <c r="H60" s="992"/>
      <c r="I60" s="1"/>
      <c r="J60" s="983" t="s">
        <v>218</v>
      </c>
      <c r="K60" s="984"/>
      <c r="L60" s="102">
        <v>3</v>
      </c>
      <c r="M60" s="81">
        <v>0.1</v>
      </c>
      <c r="N60" s="82">
        <f t="shared" si="5"/>
        <v>0.30000000000000004</v>
      </c>
    </row>
    <row r="61" spans="1:14" ht="12.75">
      <c r="A61" s="1"/>
      <c r="B61" s="1"/>
      <c r="C61" s="1"/>
      <c r="D61" s="1"/>
      <c r="E61" s="1"/>
      <c r="F61" s="1"/>
      <c r="G61" s="103" t="s">
        <v>237</v>
      </c>
      <c r="H61" s="103" t="s">
        <v>239</v>
      </c>
      <c r="I61" s="1"/>
      <c r="J61" s="983" t="s">
        <v>219</v>
      </c>
      <c r="K61" s="984"/>
      <c r="L61" s="102">
        <v>2</v>
      </c>
      <c r="M61" s="81">
        <v>0.05</v>
      </c>
      <c r="N61" s="82">
        <f t="shared" si="5"/>
        <v>0.1</v>
      </c>
    </row>
    <row r="62" spans="1:14" ht="12.75">
      <c r="A62" s="1"/>
      <c r="B62" s="1"/>
      <c r="C62" s="1"/>
      <c r="D62" s="1"/>
      <c r="E62" s="1"/>
      <c r="F62" s="1"/>
      <c r="G62" s="104" t="s">
        <v>238</v>
      </c>
      <c r="H62" s="105"/>
      <c r="I62" s="1"/>
      <c r="J62" s="983" t="s">
        <v>220</v>
      </c>
      <c r="K62" s="984"/>
      <c r="L62" s="102">
        <v>3</v>
      </c>
      <c r="M62" s="81">
        <v>0.05</v>
      </c>
      <c r="N62" s="82">
        <f t="shared" si="5"/>
        <v>0.15000000000000002</v>
      </c>
    </row>
    <row r="63" spans="1:14" ht="12.75">
      <c r="A63" s="1"/>
      <c r="B63" s="1"/>
      <c r="C63" s="1"/>
      <c r="D63" s="1"/>
      <c r="E63" s="1"/>
      <c r="F63" s="1"/>
      <c r="G63" s="106" t="s">
        <v>236</v>
      </c>
      <c r="H63" s="106" t="s">
        <v>234</v>
      </c>
      <c r="I63" s="1"/>
      <c r="J63" s="983" t="s">
        <v>221</v>
      </c>
      <c r="K63" s="984"/>
      <c r="L63" s="102">
        <v>3</v>
      </c>
      <c r="M63" s="81">
        <v>0.05</v>
      </c>
      <c r="N63" s="82">
        <f t="shared" si="5"/>
        <v>0.15000000000000002</v>
      </c>
    </row>
    <row r="64" spans="1:14" ht="12.75">
      <c r="A64" s="1"/>
      <c r="B64" s="1"/>
      <c r="C64" s="1"/>
      <c r="D64" s="1"/>
      <c r="E64" s="1"/>
      <c r="F64" s="1"/>
      <c r="G64" s="105"/>
      <c r="H64" s="104" t="s">
        <v>235</v>
      </c>
      <c r="I64" s="1"/>
      <c r="J64" s="983" t="s">
        <v>225</v>
      </c>
      <c r="K64" s="984"/>
      <c r="L64" s="102">
        <v>4</v>
      </c>
      <c r="M64" s="81">
        <v>0.05</v>
      </c>
      <c r="N64" s="82">
        <f t="shared" si="5"/>
        <v>0.2</v>
      </c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983" t="s">
        <v>222</v>
      </c>
      <c r="K65" s="984"/>
      <c r="L65" s="102">
        <v>3</v>
      </c>
      <c r="M65" s="81">
        <v>0.15</v>
      </c>
      <c r="N65" s="82">
        <f t="shared" si="5"/>
        <v>0.44999999999999996</v>
      </c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983" t="s">
        <v>223</v>
      </c>
      <c r="K66" s="984"/>
      <c r="L66" s="102">
        <v>4</v>
      </c>
      <c r="M66" s="81">
        <v>0.05</v>
      </c>
      <c r="N66" s="82">
        <f t="shared" si="5"/>
        <v>0.2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983" t="s">
        <v>224</v>
      </c>
      <c r="K67" s="984"/>
      <c r="L67" s="102">
        <v>4</v>
      </c>
      <c r="M67" s="81">
        <v>0.1</v>
      </c>
      <c r="N67" s="82">
        <f t="shared" si="5"/>
        <v>0.4</v>
      </c>
    </row>
    <row r="68" spans="1:14" ht="13.5" thickBot="1">
      <c r="A68" s="1"/>
      <c r="B68" s="1"/>
      <c r="C68" s="1"/>
      <c r="D68" s="1"/>
      <c r="E68" s="1"/>
      <c r="F68" s="1"/>
      <c r="G68" s="1"/>
      <c r="H68" s="1"/>
      <c r="I68" s="1"/>
      <c r="J68" s="985" t="s">
        <v>226</v>
      </c>
      <c r="K68" s="986"/>
      <c r="L68" s="107">
        <v>3</v>
      </c>
      <c r="M68" s="93">
        <v>0.05</v>
      </c>
      <c r="N68" s="94">
        <f t="shared" si="5"/>
        <v>0.15000000000000002</v>
      </c>
    </row>
    <row r="69" spans="1:14" ht="13.5" thickBot="1">
      <c r="A69" s="1"/>
      <c r="B69" s="1"/>
      <c r="C69" s="1"/>
      <c r="D69" s="1"/>
      <c r="E69" s="1"/>
      <c r="F69" s="1"/>
      <c r="G69" s="1"/>
      <c r="H69" s="1"/>
      <c r="I69" s="1"/>
      <c r="J69" s="987" t="s">
        <v>198</v>
      </c>
      <c r="K69" s="988"/>
      <c r="L69" s="989"/>
      <c r="M69" s="99">
        <f>SUM(M57:M68)</f>
        <v>1</v>
      </c>
      <c r="N69" s="100">
        <f>SUM(N57:N68)</f>
        <v>2.85</v>
      </c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5">
      <c r="A72" s="981" t="s">
        <v>228</v>
      </c>
      <c r="B72" s="981"/>
      <c r="C72" s="981"/>
      <c r="D72" s="981"/>
      <c r="E72" s="1"/>
      <c r="F72" s="982" t="s">
        <v>229</v>
      </c>
      <c r="G72" s="982"/>
      <c r="H72" s="982"/>
      <c r="I72" s="1"/>
      <c r="J72" s="1"/>
      <c r="K72" s="1"/>
      <c r="L72" s="1"/>
      <c r="M72" s="1"/>
      <c r="N72" s="1"/>
    </row>
    <row r="73" spans="1:14" ht="12.75">
      <c r="A73" s="108"/>
      <c r="B73" s="977" t="s">
        <v>230</v>
      </c>
      <c r="C73" s="978"/>
      <c r="D73" s="978"/>
      <c r="E73" s="979"/>
      <c r="F73" s="109"/>
      <c r="G73" s="108"/>
      <c r="H73" s="108"/>
      <c r="I73" s="1"/>
      <c r="J73" s="1"/>
      <c r="K73" s="1"/>
      <c r="L73" s="1"/>
      <c r="M73" s="1"/>
      <c r="N73" s="1"/>
    </row>
    <row r="74" spans="1:14" ht="12.75">
      <c r="A74" s="109"/>
      <c r="B74" s="977" t="s">
        <v>231</v>
      </c>
      <c r="C74" s="978"/>
      <c r="D74" s="978"/>
      <c r="E74" s="979"/>
      <c r="F74" s="47"/>
      <c r="G74" s="109"/>
      <c r="H74" s="108"/>
      <c r="I74" s="1"/>
      <c r="J74" s="1"/>
      <c r="K74" s="1"/>
      <c r="L74" s="1"/>
      <c r="M74" s="1"/>
      <c r="N74" s="1"/>
    </row>
    <row r="75" spans="1:14" ht="12.75">
      <c r="A75" s="47"/>
      <c r="B75" s="977" t="s">
        <v>232</v>
      </c>
      <c r="C75" s="978"/>
      <c r="D75" s="978"/>
      <c r="E75" s="979"/>
      <c r="F75" s="47"/>
      <c r="G75" s="47"/>
      <c r="H75" s="109"/>
      <c r="I75" s="1"/>
      <c r="J75" s="1"/>
      <c r="K75" s="1"/>
      <c r="L75" s="1"/>
      <c r="M75" s="1"/>
      <c r="N75" s="1"/>
    </row>
  </sheetData>
  <sheetProtection/>
  <mergeCells count="203">
    <mergeCell ref="J4:N4"/>
    <mergeCell ref="E5:E11"/>
    <mergeCell ref="F5:F11"/>
    <mergeCell ref="G5:G11"/>
    <mergeCell ref="H5:H11"/>
    <mergeCell ref="I5:I11"/>
    <mergeCell ref="J5:J11"/>
    <mergeCell ref="K5:K11"/>
    <mergeCell ref="N5:N11"/>
    <mergeCell ref="A12:A21"/>
    <mergeCell ref="B12:D13"/>
    <mergeCell ref="E12:E13"/>
    <mergeCell ref="F12:F13"/>
    <mergeCell ref="G12:G13"/>
    <mergeCell ref="H12:H13"/>
    <mergeCell ref="I12:I13"/>
    <mergeCell ref="A4:D11"/>
    <mergeCell ref="E4:I4"/>
    <mergeCell ref="J12:J13"/>
    <mergeCell ref="K12:K13"/>
    <mergeCell ref="L12:L13"/>
    <mergeCell ref="M12:M13"/>
    <mergeCell ref="L5:L11"/>
    <mergeCell ref="M5:M11"/>
    <mergeCell ref="N12:N13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B16:D17"/>
    <mergeCell ref="E16:E17"/>
    <mergeCell ref="F16:F17"/>
    <mergeCell ref="G16:G17"/>
    <mergeCell ref="H16:H17"/>
    <mergeCell ref="I16:I17"/>
    <mergeCell ref="J16:J17"/>
    <mergeCell ref="K16:K17"/>
    <mergeCell ref="M18:M19"/>
    <mergeCell ref="N18:N19"/>
    <mergeCell ref="L16:L17"/>
    <mergeCell ref="M16:M17"/>
    <mergeCell ref="N16:N17"/>
    <mergeCell ref="B18:D19"/>
    <mergeCell ref="E18:E19"/>
    <mergeCell ref="F18:F19"/>
    <mergeCell ref="G18:G19"/>
    <mergeCell ref="G20:G21"/>
    <mergeCell ref="K18:K19"/>
    <mergeCell ref="L18:L19"/>
    <mergeCell ref="H18:H19"/>
    <mergeCell ref="I18:I19"/>
    <mergeCell ref="J18:J19"/>
    <mergeCell ref="L20:L21"/>
    <mergeCell ref="M20:M21"/>
    <mergeCell ref="N20:N21"/>
    <mergeCell ref="A22:D23"/>
    <mergeCell ref="H20:H21"/>
    <mergeCell ref="I20:I21"/>
    <mergeCell ref="J20:J21"/>
    <mergeCell ref="K20:K21"/>
    <mergeCell ref="B20:D21"/>
    <mergeCell ref="E20:E21"/>
    <mergeCell ref="F20:F21"/>
    <mergeCell ref="E24:E25"/>
    <mergeCell ref="F24:F25"/>
    <mergeCell ref="B26:D27"/>
    <mergeCell ref="E26:E27"/>
    <mergeCell ref="F26:F27"/>
    <mergeCell ref="B28:D29"/>
    <mergeCell ref="E28:E29"/>
    <mergeCell ref="F28:F29"/>
    <mergeCell ref="K24:K25"/>
    <mergeCell ref="L24:L25"/>
    <mergeCell ref="M24:M25"/>
    <mergeCell ref="N24:N25"/>
    <mergeCell ref="G24:G25"/>
    <mergeCell ref="H24:H25"/>
    <mergeCell ref="I24:I25"/>
    <mergeCell ref="J24:J25"/>
    <mergeCell ref="K26:K27"/>
    <mergeCell ref="L26:L27"/>
    <mergeCell ref="M26:M27"/>
    <mergeCell ref="N26:N27"/>
    <mergeCell ref="G26:G27"/>
    <mergeCell ref="H26:H27"/>
    <mergeCell ref="I26:I27"/>
    <mergeCell ref="J26:J27"/>
    <mergeCell ref="K28:K29"/>
    <mergeCell ref="L28:L29"/>
    <mergeCell ref="M28:M29"/>
    <mergeCell ref="N28:N29"/>
    <mergeCell ref="G28:G29"/>
    <mergeCell ref="H28:H29"/>
    <mergeCell ref="I28:I29"/>
    <mergeCell ref="J28:J29"/>
    <mergeCell ref="H30:H31"/>
    <mergeCell ref="I30:I31"/>
    <mergeCell ref="J30:J31"/>
    <mergeCell ref="K30:K31"/>
    <mergeCell ref="B30:D31"/>
    <mergeCell ref="E30:E31"/>
    <mergeCell ref="F30:F31"/>
    <mergeCell ref="G30:G31"/>
    <mergeCell ref="M32:M33"/>
    <mergeCell ref="N32:N33"/>
    <mergeCell ref="L30:L31"/>
    <mergeCell ref="M30:M31"/>
    <mergeCell ref="N30:N31"/>
    <mergeCell ref="B32:D33"/>
    <mergeCell ref="E32:E33"/>
    <mergeCell ref="F32:F33"/>
    <mergeCell ref="G32:G33"/>
    <mergeCell ref="H32:H33"/>
    <mergeCell ref="A34:D35"/>
    <mergeCell ref="E34:E35"/>
    <mergeCell ref="F34:F35"/>
    <mergeCell ref="G34:G35"/>
    <mergeCell ref="K32:K33"/>
    <mergeCell ref="L32:L33"/>
    <mergeCell ref="I32:I33"/>
    <mergeCell ref="J32:J33"/>
    <mergeCell ref="A24:A33"/>
    <mergeCell ref="B24:D25"/>
    <mergeCell ref="N34:N35"/>
    <mergeCell ref="A37:B37"/>
    <mergeCell ref="C37:D37"/>
    <mergeCell ref="F37:G37"/>
    <mergeCell ref="I37:J37"/>
    <mergeCell ref="L37:M37"/>
    <mergeCell ref="H34:H35"/>
    <mergeCell ref="I34:I35"/>
    <mergeCell ref="J34:J35"/>
    <mergeCell ref="K34:K35"/>
    <mergeCell ref="F40:F42"/>
    <mergeCell ref="G40:G42"/>
    <mergeCell ref="H40:H42"/>
    <mergeCell ref="J40:K41"/>
    <mergeCell ref="L34:L35"/>
    <mergeCell ref="M34:M35"/>
    <mergeCell ref="L40:L41"/>
    <mergeCell ref="M40:M41"/>
    <mergeCell ref="N40:N41"/>
    <mergeCell ref="J42:K42"/>
    <mergeCell ref="A39:D39"/>
    <mergeCell ref="J39:N39"/>
    <mergeCell ref="A40:B42"/>
    <mergeCell ref="C40:C42"/>
    <mergeCell ref="D40:D42"/>
    <mergeCell ref="E40:E42"/>
    <mergeCell ref="A45:B45"/>
    <mergeCell ref="J45:K45"/>
    <mergeCell ref="A46:B46"/>
    <mergeCell ref="J46:K46"/>
    <mergeCell ref="A43:B43"/>
    <mergeCell ref="J43:K43"/>
    <mergeCell ref="A44:B44"/>
    <mergeCell ref="J44:K44"/>
    <mergeCell ref="A49:B49"/>
    <mergeCell ref="J49:K49"/>
    <mergeCell ref="A50:B50"/>
    <mergeCell ref="J50:K50"/>
    <mergeCell ref="A47:B47"/>
    <mergeCell ref="J47:K47"/>
    <mergeCell ref="A48:B48"/>
    <mergeCell ref="J48:K48"/>
    <mergeCell ref="A53:B53"/>
    <mergeCell ref="J53:L53"/>
    <mergeCell ref="J55:K56"/>
    <mergeCell ref="L55:L56"/>
    <mergeCell ref="A51:B51"/>
    <mergeCell ref="J51:K51"/>
    <mergeCell ref="A52:B52"/>
    <mergeCell ref="J52:K52"/>
    <mergeCell ref="G60:H60"/>
    <mergeCell ref="J60:K60"/>
    <mergeCell ref="J61:K61"/>
    <mergeCell ref="M55:M56"/>
    <mergeCell ref="N55:N56"/>
    <mergeCell ref="J57:K57"/>
    <mergeCell ref="J58:K58"/>
    <mergeCell ref="J69:L69"/>
    <mergeCell ref="J62:K62"/>
    <mergeCell ref="J63:K63"/>
    <mergeCell ref="J64:K64"/>
    <mergeCell ref="J65:K65"/>
    <mergeCell ref="J59:K59"/>
    <mergeCell ref="B75:E75"/>
    <mergeCell ref="A1:N1"/>
    <mergeCell ref="A2:D2"/>
    <mergeCell ref="A72:D72"/>
    <mergeCell ref="F72:H72"/>
    <mergeCell ref="B73:E73"/>
    <mergeCell ref="B74:E74"/>
    <mergeCell ref="J66:K66"/>
    <mergeCell ref="J67:K67"/>
    <mergeCell ref="J68:K68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dziek00m</dc:creator>
  <cp:keywords/>
  <dc:description/>
  <cp:lastModifiedBy>Jolanta Tkaczyk</cp:lastModifiedBy>
  <cp:lastPrinted>2005-02-27T07:35:52Z</cp:lastPrinted>
  <dcterms:created xsi:type="dcterms:W3CDTF">2004-11-02T06:59:25Z</dcterms:created>
  <dcterms:modified xsi:type="dcterms:W3CDTF">2016-12-18T10:31:56Z</dcterms:modified>
  <cp:category/>
  <cp:version/>
  <cp:contentType/>
  <cp:contentStatus/>
</cp:coreProperties>
</file>